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DieseArbeitsmappe"/>
  <bookViews>
    <workbookView xWindow="0" yWindow="300" windowWidth="15480" windowHeight="7896"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 localSheetId="9">[1]Kürzungsmonate!#REF!</definedName>
    <definedName name="Ausnahme" localSheetId="10">[1]Kürzungsmonate!#REF!</definedName>
    <definedName name="Ausnahme">Kürzungsmonate!#REF!</definedName>
    <definedName name="Ausnahme01" localSheetId="9">[1]Kürzungsmonate!#REF!</definedName>
    <definedName name="Ausnahme01" localSheetId="10">[1]Kürzungsmonate!#REF!</definedName>
    <definedName name="Ausnahme01">Kürzungsmonate!#REF!</definedName>
    <definedName name="Ausnahme02" localSheetId="9">[1]Kürzungsmonate!#REF!</definedName>
    <definedName name="Ausnahme02" localSheetId="10">[1]Kürzungsmonate!#REF!</definedName>
    <definedName name="Ausnahme02">Kürzungsmonate!#REF!</definedName>
    <definedName name="Ausnahme03" localSheetId="9">[1]Kürzungsmonate!#REF!</definedName>
    <definedName name="Ausnahme03" localSheetId="10">[1]Kürzungsmonate!#REF!</definedName>
    <definedName name="Ausnahme03">Kürzungsmonate!#REF!</definedName>
    <definedName name="Ausnahme04" localSheetId="9">[1]Kürzungsmonate!#REF!</definedName>
    <definedName name="Ausnahme04" localSheetId="10">[1]Kürzungsmonate!#REF!</definedName>
    <definedName name="Ausnahme04">Kürzungsmonate!#REF!</definedName>
    <definedName name="Ausnahme05" localSheetId="9">[1]Kürzungsmonate!#REF!</definedName>
    <definedName name="Ausnahme05" localSheetId="10">[1]Kürzungsmonate!#REF!</definedName>
    <definedName name="Ausnahme05">Kürzungsmonate!#REF!</definedName>
    <definedName name="Ausnahme06" localSheetId="9">[1]Kürzungsmonate!#REF!</definedName>
    <definedName name="Ausnahme06" localSheetId="10">[1]Kürzungsmonate!#REF!</definedName>
    <definedName name="Ausnahme06">Kürzungsmonate!#REF!</definedName>
    <definedName name="Ausnahme07" localSheetId="9">[1]Kürzungsmonate!#REF!</definedName>
    <definedName name="Ausnahme07" localSheetId="10">[1]Kürzungsmonate!#REF!</definedName>
    <definedName name="Ausnahme07">Kürzungsmonate!#REF!</definedName>
    <definedName name="Ausnahme08" localSheetId="9">[1]Kürzungsmonate!#REF!</definedName>
    <definedName name="Ausnahme08" localSheetId="10">[1]Kürzungsmonate!#REF!</definedName>
    <definedName name="Ausnahme08">Kürzungsmonate!#REF!</definedName>
    <definedName name="Ausnahme09" localSheetId="9">[1]Kürzungsmonate!#REF!</definedName>
    <definedName name="Ausnahme09" localSheetId="10">[1]Kürzungsmonate!#REF!</definedName>
    <definedName name="Ausnahme09">Kürzungsmonate!#REF!</definedName>
    <definedName name="Ausnahme10" localSheetId="9">[1]Kürzungsmonate!#REF!</definedName>
    <definedName name="Ausnahme10" localSheetId="10">[1]Kürzungsmonate!#REF!</definedName>
    <definedName name="Ausnahme10">Kürzungsmonate!#REF!</definedName>
    <definedName name="Ausnahme11" localSheetId="9">[1]Kürzungsmonate!#REF!</definedName>
    <definedName name="Ausnahme11" localSheetId="10">[1]Kürzungsmonate!#REF!</definedName>
    <definedName name="Ausnahme11">Kürzungsmonate!#REF!</definedName>
    <definedName name="Ausnahme12" localSheetId="9">[1]Kürzungsmonate!#REF!</definedName>
    <definedName name="Ausnahme12" localSheetId="10">[1]Kürzungsmonate!#REF!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 localSheetId="9">[1]Allgemeines!$I$2:$I$6</definedName>
    <definedName name="Einrichtungsformen" localSheetId="10">[1]Allgemeines!$I$2:$I$6</definedName>
    <definedName name="Einrichtungsformen">Allgemeines!$I$2:$I$6</definedName>
    <definedName name="Ferienbuchungen">Kinder!$AX$1:$AX$5</definedName>
    <definedName name="gülKom">Allgemeines!$H$26:$H$26</definedName>
    <definedName name="kigaja">[2]Basisdaten_Personal!$C$1</definedName>
    <definedName name="Trägerarten" localSheetId="9">[1]Allgemeines!$J$2:$J$16</definedName>
    <definedName name="Trägerarten" localSheetId="10">[1]Allgemeines!$J$2:$J$16</definedName>
    <definedName name="Trägerarten">Allgemeines!$J$2:$J$16</definedName>
    <definedName name="zeitfaktor">#REF!</definedName>
  </definedNames>
  <calcPr calcId="145621"/>
</workbook>
</file>

<file path=xl/calcChain.xml><?xml version="1.0" encoding="utf-8"?>
<calcChain xmlns="http://schemas.openxmlformats.org/spreadsheetml/2006/main">
  <c r="M7" i="7" l="1"/>
  <c r="L7" i="7"/>
  <c r="K7" i="7"/>
  <c r="J7" i="7"/>
  <c r="I7" i="7"/>
  <c r="H7" i="7"/>
  <c r="G7" i="7"/>
  <c r="F7" i="7"/>
  <c r="E7" i="7"/>
  <c r="D7" i="7"/>
  <c r="C7" i="7"/>
  <c r="B7" i="7"/>
  <c r="M62" i="22" l="1"/>
  <c r="D15" i="22"/>
  <c r="D14" i="22"/>
  <c r="D13" i="22"/>
  <c r="D12" i="22"/>
  <c r="B6" i="22"/>
  <c r="B5" i="22"/>
  <c r="B4" i="22"/>
  <c r="B3" i="22"/>
  <c r="M55" i="21"/>
  <c r="D34" i="21"/>
  <c r="D26" i="22"/>
  <c r="B15" i="21"/>
  <c r="D25" i="21" s="1"/>
  <c r="D61" i="21" s="1"/>
  <c r="B6" i="21"/>
  <c r="B5" i="21"/>
  <c r="B4" i="21"/>
  <c r="B3" i="21"/>
  <c r="I59" i="21" s="1"/>
  <c r="E75" i="22"/>
  <c r="E74" i="22"/>
  <c r="E73" i="22"/>
  <c r="E72" i="22"/>
  <c r="K65" i="22"/>
  <c r="D62" i="22"/>
  <c r="M38" i="22"/>
  <c r="D30" i="22"/>
  <c r="B22" i="22"/>
  <c r="B23" i="22" s="1"/>
  <c r="M40" i="22" s="1"/>
  <c r="K15" i="22"/>
  <c r="A15" i="22"/>
  <c r="K14" i="22"/>
  <c r="K13" i="22"/>
  <c r="K6" i="22"/>
  <c r="K4" i="22"/>
  <c r="K3" i="22"/>
  <c r="E68" i="21"/>
  <c r="E67" i="21"/>
  <c r="E66" i="21"/>
  <c r="E65" i="21"/>
  <c r="I58" i="21"/>
  <c r="D55" i="21"/>
  <c r="M40" i="21"/>
  <c r="B25" i="21"/>
  <c r="K15" i="21"/>
  <c r="D15" i="21"/>
  <c r="K14" i="21"/>
  <c r="D14" i="21"/>
  <c r="K13" i="21"/>
  <c r="D13" i="21"/>
  <c r="D12" i="21"/>
  <c r="K11" i="21"/>
  <c r="K10" i="21"/>
  <c r="K9" i="21"/>
  <c r="K6" i="21"/>
  <c r="K3" i="21"/>
  <c r="K1" i="21"/>
  <c r="D20" i="22" l="1"/>
  <c r="D68" i="22" s="1"/>
  <c r="D10" i="22"/>
  <c r="K4" i="21"/>
  <c r="K66" i="22"/>
  <c r="K1" i="22"/>
  <c r="D10" i="21"/>
  <c r="P5" i="6" l="1"/>
  <c r="O5" i="6"/>
  <c r="D18" i="11" l="1"/>
  <c r="E20" i="9"/>
  <c r="AL20" i="10" l="1"/>
  <c r="L10" i="9" l="1"/>
  <c r="W31" i="10" l="1"/>
  <c r="T31" i="10"/>
  <c r="Q31" i="10"/>
  <c r="N31" i="10"/>
  <c r="K31" i="10"/>
  <c r="H31" i="10"/>
  <c r="E31" i="10"/>
  <c r="D56" i="11" l="1"/>
  <c r="N38" i="9" l="1"/>
  <c r="E30" i="9"/>
  <c r="W28" i="10" l="1"/>
  <c r="T28" i="10"/>
  <c r="Q28" i="10"/>
  <c r="N28" i="10"/>
  <c r="K28" i="10"/>
  <c r="H28" i="10"/>
  <c r="E28" i="10"/>
  <c r="B31" i="10" l="1"/>
  <c r="B21" i="12"/>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F5" i="3" l="1"/>
  <c r="G5" i="3"/>
  <c r="H5" i="3"/>
  <c r="I5" i="3"/>
  <c r="J5" i="3"/>
  <c r="K5" i="3"/>
  <c r="L5" i="3"/>
  <c r="P902" i="3"/>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Q302" i="3"/>
  <c r="Q300" i="3"/>
  <c r="Q299" i="3"/>
  <c r="Q297" i="3"/>
  <c r="Q296" i="3"/>
  <c r="Q294" i="3"/>
  <c r="Q293" i="3"/>
  <c r="Q291" i="3"/>
  <c r="Q290" i="3"/>
  <c r="Q288" i="3"/>
  <c r="Q287" i="3"/>
  <c r="Q285" i="3"/>
  <c r="Q284" i="3"/>
  <c r="Q282" i="3"/>
  <c r="Q281" i="3"/>
  <c r="Q279" i="3"/>
  <c r="Q278" i="3"/>
  <c r="Q276" i="3"/>
  <c r="Q275" i="3"/>
  <c r="Q273" i="3"/>
  <c r="Q272" i="3"/>
  <c r="Q270" i="3"/>
  <c r="Q269" i="3"/>
  <c r="Q267" i="3"/>
  <c r="Q266" i="3"/>
  <c r="Q264" i="3"/>
  <c r="Q263" i="3"/>
  <c r="Q261" i="3"/>
  <c r="Q260" i="3"/>
  <c r="Q258" i="3"/>
  <c r="Q257" i="3"/>
  <c r="Q255" i="3"/>
  <c r="Q254" i="3"/>
  <c r="Q252" i="3"/>
  <c r="Q251" i="3"/>
  <c r="Q249" i="3"/>
  <c r="Q248" i="3"/>
  <c r="Q246" i="3"/>
  <c r="Q245" i="3"/>
  <c r="Q243" i="3"/>
  <c r="Q242" i="3"/>
  <c r="Q240" i="3"/>
  <c r="Q239" i="3"/>
  <c r="Q237" i="3"/>
  <c r="Q236" i="3"/>
  <c r="Q234" i="3"/>
  <c r="Q233" i="3"/>
  <c r="Q231" i="3"/>
  <c r="Q230" i="3"/>
  <c r="Q228" i="3"/>
  <c r="Q227" i="3"/>
  <c r="Q225" i="3"/>
  <c r="Q224" i="3"/>
  <c r="Q222" i="3"/>
  <c r="Q221" i="3"/>
  <c r="Q219" i="3"/>
  <c r="Q218" i="3"/>
  <c r="Q216" i="3"/>
  <c r="Q215" i="3"/>
  <c r="Q213" i="3"/>
  <c r="Q212" i="3"/>
  <c r="Q210" i="3"/>
  <c r="Q209" i="3"/>
  <c r="Q207" i="3"/>
  <c r="Q206" i="3"/>
  <c r="Q204" i="3"/>
  <c r="Q203" i="3"/>
  <c r="Q201" i="3"/>
  <c r="Q200" i="3"/>
  <c r="Q198" i="3"/>
  <c r="Q197" i="3"/>
  <c r="Q195" i="3"/>
  <c r="Q194" i="3"/>
  <c r="Q192" i="3"/>
  <c r="Q191" i="3"/>
  <c r="Q189" i="3"/>
  <c r="Q188" i="3"/>
  <c r="Q186" i="3"/>
  <c r="Q185" i="3"/>
  <c r="Q183" i="3"/>
  <c r="Q182" i="3"/>
  <c r="Q180" i="3"/>
  <c r="Q179" i="3"/>
  <c r="Q177" i="3"/>
  <c r="Q176" i="3"/>
  <c r="Q174" i="3"/>
  <c r="Q173" i="3"/>
  <c r="Q171" i="3"/>
  <c r="Q170" i="3"/>
  <c r="Q168" i="3"/>
  <c r="Q167" i="3"/>
  <c r="Q165" i="3"/>
  <c r="Q164" i="3"/>
  <c r="Q162" i="3"/>
  <c r="Q161" i="3"/>
  <c r="Q159" i="3"/>
  <c r="Q158" i="3"/>
  <c r="Q156" i="3"/>
  <c r="Q155" i="3"/>
  <c r="Q153" i="3"/>
  <c r="Q152" i="3"/>
  <c r="Q150" i="3"/>
  <c r="Q149" i="3"/>
  <c r="Q147" i="3"/>
  <c r="Q146" i="3"/>
  <c r="Q144" i="3"/>
  <c r="Q143" i="3"/>
  <c r="Q141" i="3"/>
  <c r="Q140" i="3"/>
  <c r="Q138" i="3"/>
  <c r="Q137" i="3"/>
  <c r="Q135" i="3"/>
  <c r="Q134" i="3"/>
  <c r="Q132" i="3"/>
  <c r="Q131" i="3"/>
  <c r="Q129" i="3"/>
  <c r="Q128" i="3"/>
  <c r="Q126" i="3"/>
  <c r="Q125" i="3"/>
  <c r="Q123" i="3"/>
  <c r="Q122" i="3"/>
  <c r="Q120" i="3"/>
  <c r="Q119" i="3"/>
  <c r="Q117" i="3"/>
  <c r="Q116" i="3"/>
  <c r="Q114" i="3"/>
  <c r="Q113" i="3"/>
  <c r="Q111" i="3"/>
  <c r="Q110" i="3"/>
  <c r="Q108" i="3"/>
  <c r="Q107" i="3"/>
  <c r="Q105" i="3"/>
  <c r="Q104" i="3"/>
  <c r="Q102" i="3"/>
  <c r="Q101" i="3"/>
  <c r="Q99" i="3"/>
  <c r="Q98" i="3"/>
  <c r="Q96" i="3"/>
  <c r="Q95" i="3"/>
  <c r="Q93" i="3"/>
  <c r="Q92" i="3"/>
  <c r="Q90" i="3"/>
  <c r="Q89" i="3"/>
  <c r="Q87" i="3"/>
  <c r="Q86" i="3"/>
  <c r="Q84" i="3"/>
  <c r="Q83" i="3"/>
  <c r="Q81" i="3"/>
  <c r="Q80" i="3"/>
  <c r="Q78" i="3"/>
  <c r="Q77" i="3"/>
  <c r="Q75" i="3"/>
  <c r="Q74" i="3"/>
  <c r="Q72" i="3"/>
  <c r="Q71" i="3"/>
  <c r="Q69" i="3"/>
  <c r="Q68" i="3"/>
  <c r="Q66" i="3"/>
  <c r="Q65" i="3"/>
  <c r="Q63" i="3"/>
  <c r="Q62" i="3"/>
  <c r="Q60" i="3"/>
  <c r="Q59" i="3"/>
  <c r="Q57" i="3"/>
  <c r="Q56" i="3"/>
  <c r="Q54" i="3"/>
  <c r="Q53" i="3"/>
  <c r="Q51" i="3"/>
  <c r="Q50" i="3"/>
  <c r="Q48" i="3"/>
  <c r="Q47" i="3"/>
  <c r="Q45" i="3"/>
  <c r="Q44" i="3"/>
  <c r="Q42" i="3"/>
  <c r="Q41" i="3"/>
  <c r="Q39" i="3"/>
  <c r="Q38" i="3"/>
  <c r="Q36" i="3"/>
  <c r="Q35" i="3"/>
  <c r="Q33" i="3"/>
  <c r="Q32" i="3"/>
  <c r="Q30" i="3"/>
  <c r="Q29" i="3"/>
  <c r="Q27" i="3"/>
  <c r="Q26" i="3"/>
  <c r="Q24" i="3"/>
  <c r="Q23" i="3"/>
  <c r="Q21" i="3"/>
  <c r="Q20" i="3"/>
  <c r="Q18" i="3"/>
  <c r="Q17" i="3"/>
  <c r="Q15" i="3"/>
  <c r="Q14" i="3"/>
  <c r="Q12" i="3"/>
  <c r="Q11" i="3"/>
  <c r="Q9" i="3"/>
  <c r="Q8" i="3"/>
  <c r="Q6"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L194" i="3"/>
  <c r="K194" i="3"/>
  <c r="J194" i="3"/>
  <c r="I194" i="3"/>
  <c r="H194" i="3"/>
  <c r="G194" i="3"/>
  <c r="F194" i="3"/>
  <c r="E194" i="3"/>
  <c r="P191" i="3"/>
  <c r="O191" i="3"/>
  <c r="N191" i="3"/>
  <c r="M191" i="3"/>
  <c r="L191" i="3"/>
  <c r="K191" i="3"/>
  <c r="J191" i="3"/>
  <c r="I191" i="3"/>
  <c r="H191" i="3"/>
  <c r="G191" i="3"/>
  <c r="F191" i="3"/>
  <c r="E191" i="3"/>
  <c r="P188" i="3"/>
  <c r="O188" i="3"/>
  <c r="N188" i="3"/>
  <c r="M188" i="3"/>
  <c r="L188" i="3"/>
  <c r="K188" i="3"/>
  <c r="J188" i="3"/>
  <c r="I188" i="3"/>
  <c r="H188" i="3"/>
  <c r="G188" i="3"/>
  <c r="F188" i="3"/>
  <c r="E188" i="3"/>
  <c r="P185" i="3"/>
  <c r="O185" i="3"/>
  <c r="N185" i="3"/>
  <c r="M185" i="3"/>
  <c r="L185" i="3"/>
  <c r="K185" i="3"/>
  <c r="J185" i="3"/>
  <c r="I185" i="3"/>
  <c r="H185" i="3"/>
  <c r="G185" i="3"/>
  <c r="F185" i="3"/>
  <c r="E185" i="3"/>
  <c r="P182" i="3"/>
  <c r="O182" i="3"/>
  <c r="N182" i="3"/>
  <c r="M182" i="3"/>
  <c r="L182" i="3"/>
  <c r="K182" i="3"/>
  <c r="J182" i="3"/>
  <c r="I182" i="3"/>
  <c r="H182" i="3"/>
  <c r="G182" i="3"/>
  <c r="F182" i="3"/>
  <c r="E182" i="3"/>
  <c r="P179" i="3"/>
  <c r="O179" i="3"/>
  <c r="N179" i="3"/>
  <c r="M179" i="3"/>
  <c r="L179" i="3"/>
  <c r="K179" i="3"/>
  <c r="J179" i="3"/>
  <c r="I179" i="3"/>
  <c r="H179" i="3"/>
  <c r="G179" i="3"/>
  <c r="F179" i="3"/>
  <c r="E179" i="3"/>
  <c r="P176" i="3"/>
  <c r="O176" i="3"/>
  <c r="N176" i="3"/>
  <c r="M176" i="3"/>
  <c r="L176" i="3"/>
  <c r="K176" i="3"/>
  <c r="J176" i="3"/>
  <c r="I176" i="3"/>
  <c r="H176" i="3"/>
  <c r="G176" i="3"/>
  <c r="F176" i="3"/>
  <c r="E176" i="3"/>
  <c r="P173" i="3"/>
  <c r="O173" i="3"/>
  <c r="N173" i="3"/>
  <c r="M173" i="3"/>
  <c r="L173" i="3"/>
  <c r="K173" i="3"/>
  <c r="J173" i="3"/>
  <c r="I173" i="3"/>
  <c r="H173" i="3"/>
  <c r="G173" i="3"/>
  <c r="F173" i="3"/>
  <c r="E173" i="3"/>
  <c r="P170" i="3"/>
  <c r="O170" i="3"/>
  <c r="N170" i="3"/>
  <c r="M170" i="3"/>
  <c r="L170" i="3"/>
  <c r="K170" i="3"/>
  <c r="J170" i="3"/>
  <c r="I170" i="3"/>
  <c r="H170" i="3"/>
  <c r="G170" i="3"/>
  <c r="F170" i="3"/>
  <c r="E170" i="3"/>
  <c r="P167" i="3"/>
  <c r="O167" i="3"/>
  <c r="N167" i="3"/>
  <c r="M167" i="3"/>
  <c r="L167" i="3"/>
  <c r="K167" i="3"/>
  <c r="J167" i="3"/>
  <c r="I167" i="3"/>
  <c r="H167" i="3"/>
  <c r="G167" i="3"/>
  <c r="F167" i="3"/>
  <c r="E167" i="3"/>
  <c r="P164" i="3"/>
  <c r="O164" i="3"/>
  <c r="N164" i="3"/>
  <c r="M164" i="3"/>
  <c r="L164" i="3"/>
  <c r="K164" i="3"/>
  <c r="J164" i="3"/>
  <c r="I164" i="3"/>
  <c r="H164" i="3"/>
  <c r="G164" i="3"/>
  <c r="F164" i="3"/>
  <c r="E164" i="3"/>
  <c r="P161" i="3"/>
  <c r="O161" i="3"/>
  <c r="N161" i="3"/>
  <c r="M161" i="3"/>
  <c r="L161" i="3"/>
  <c r="K161" i="3"/>
  <c r="J161" i="3"/>
  <c r="I161" i="3"/>
  <c r="H161" i="3"/>
  <c r="G161" i="3"/>
  <c r="F161" i="3"/>
  <c r="E161" i="3"/>
  <c r="P158" i="3"/>
  <c r="O158" i="3"/>
  <c r="N158" i="3"/>
  <c r="M158" i="3"/>
  <c r="L158" i="3"/>
  <c r="K158" i="3"/>
  <c r="J158" i="3"/>
  <c r="I158" i="3"/>
  <c r="H158" i="3"/>
  <c r="G158" i="3"/>
  <c r="F158" i="3"/>
  <c r="E158" i="3"/>
  <c r="P155" i="3"/>
  <c r="O155" i="3"/>
  <c r="N155" i="3"/>
  <c r="M155" i="3"/>
  <c r="L155" i="3"/>
  <c r="K155" i="3"/>
  <c r="J155" i="3"/>
  <c r="I155" i="3"/>
  <c r="H155" i="3"/>
  <c r="G155" i="3"/>
  <c r="F155" i="3"/>
  <c r="E155" i="3"/>
  <c r="P152" i="3"/>
  <c r="O152" i="3"/>
  <c r="N152" i="3"/>
  <c r="M152" i="3"/>
  <c r="L152" i="3"/>
  <c r="K152" i="3"/>
  <c r="J152" i="3"/>
  <c r="I152" i="3"/>
  <c r="H152" i="3"/>
  <c r="G152" i="3"/>
  <c r="F152" i="3"/>
  <c r="E152" i="3"/>
  <c r="P149" i="3"/>
  <c r="O149" i="3"/>
  <c r="N149" i="3"/>
  <c r="M149" i="3"/>
  <c r="L149" i="3"/>
  <c r="K149" i="3"/>
  <c r="J149" i="3"/>
  <c r="I149" i="3"/>
  <c r="H149" i="3"/>
  <c r="G149" i="3"/>
  <c r="F149" i="3"/>
  <c r="E149" i="3"/>
  <c r="P146" i="3"/>
  <c r="O146" i="3"/>
  <c r="N146" i="3"/>
  <c r="M146" i="3"/>
  <c r="L146" i="3"/>
  <c r="K146" i="3"/>
  <c r="J146" i="3"/>
  <c r="I146" i="3"/>
  <c r="H146" i="3"/>
  <c r="G146" i="3"/>
  <c r="F146" i="3"/>
  <c r="E146" i="3"/>
  <c r="P143" i="3"/>
  <c r="O143" i="3"/>
  <c r="N143" i="3"/>
  <c r="M143" i="3"/>
  <c r="L143" i="3"/>
  <c r="K143" i="3"/>
  <c r="J143" i="3"/>
  <c r="I143" i="3"/>
  <c r="H143" i="3"/>
  <c r="G143" i="3"/>
  <c r="F143" i="3"/>
  <c r="E143" i="3"/>
  <c r="P140" i="3"/>
  <c r="O140" i="3"/>
  <c r="N140" i="3"/>
  <c r="M140" i="3"/>
  <c r="L140" i="3"/>
  <c r="K140" i="3"/>
  <c r="J140" i="3"/>
  <c r="I140" i="3"/>
  <c r="H140" i="3"/>
  <c r="G140" i="3"/>
  <c r="F140" i="3"/>
  <c r="E140" i="3"/>
  <c r="P137" i="3"/>
  <c r="O137" i="3"/>
  <c r="N137" i="3"/>
  <c r="M137" i="3"/>
  <c r="L137" i="3"/>
  <c r="K137" i="3"/>
  <c r="J137" i="3"/>
  <c r="I137" i="3"/>
  <c r="H137" i="3"/>
  <c r="G137" i="3"/>
  <c r="F137" i="3"/>
  <c r="E137" i="3"/>
  <c r="P134" i="3"/>
  <c r="O134" i="3"/>
  <c r="N134" i="3"/>
  <c r="M134" i="3"/>
  <c r="L134" i="3"/>
  <c r="K134" i="3"/>
  <c r="J134" i="3"/>
  <c r="I134" i="3"/>
  <c r="H134" i="3"/>
  <c r="G134" i="3"/>
  <c r="F134" i="3"/>
  <c r="E134" i="3"/>
  <c r="P131" i="3"/>
  <c r="O131" i="3"/>
  <c r="N131" i="3"/>
  <c r="M131" i="3"/>
  <c r="L131" i="3"/>
  <c r="K131" i="3"/>
  <c r="J131" i="3"/>
  <c r="I131" i="3"/>
  <c r="H131" i="3"/>
  <c r="G131" i="3"/>
  <c r="F131" i="3"/>
  <c r="E131" i="3"/>
  <c r="P128" i="3"/>
  <c r="O128" i="3"/>
  <c r="N128" i="3"/>
  <c r="M128" i="3"/>
  <c r="L128" i="3"/>
  <c r="K128" i="3"/>
  <c r="J128" i="3"/>
  <c r="I128" i="3"/>
  <c r="H128" i="3"/>
  <c r="G128" i="3"/>
  <c r="F128" i="3"/>
  <c r="E128" i="3"/>
  <c r="P125" i="3"/>
  <c r="O125" i="3"/>
  <c r="N125" i="3"/>
  <c r="M125" i="3"/>
  <c r="L125" i="3"/>
  <c r="K125" i="3"/>
  <c r="J125" i="3"/>
  <c r="I125" i="3"/>
  <c r="H125" i="3"/>
  <c r="G125" i="3"/>
  <c r="F125" i="3"/>
  <c r="E125" i="3"/>
  <c r="P122" i="3"/>
  <c r="O122" i="3"/>
  <c r="N122" i="3"/>
  <c r="M122" i="3"/>
  <c r="L122" i="3"/>
  <c r="K122" i="3"/>
  <c r="J122" i="3"/>
  <c r="I122" i="3"/>
  <c r="H122" i="3"/>
  <c r="G122" i="3"/>
  <c r="F122" i="3"/>
  <c r="E122" i="3"/>
  <c r="P119" i="3"/>
  <c r="O119" i="3"/>
  <c r="N119" i="3"/>
  <c r="M119" i="3"/>
  <c r="L119" i="3"/>
  <c r="K119" i="3"/>
  <c r="J119" i="3"/>
  <c r="I119" i="3"/>
  <c r="H119" i="3"/>
  <c r="G119" i="3"/>
  <c r="F119" i="3"/>
  <c r="E119" i="3"/>
  <c r="P116" i="3"/>
  <c r="O116" i="3"/>
  <c r="N116" i="3"/>
  <c r="M116" i="3"/>
  <c r="L116" i="3"/>
  <c r="K116" i="3"/>
  <c r="J116" i="3"/>
  <c r="I116" i="3"/>
  <c r="H116" i="3"/>
  <c r="G116" i="3"/>
  <c r="F116" i="3"/>
  <c r="E116" i="3"/>
  <c r="P113" i="3"/>
  <c r="O113" i="3"/>
  <c r="N113" i="3"/>
  <c r="M113" i="3"/>
  <c r="L113" i="3"/>
  <c r="K113" i="3"/>
  <c r="J113" i="3"/>
  <c r="I113" i="3"/>
  <c r="H113" i="3"/>
  <c r="G113" i="3"/>
  <c r="F113" i="3"/>
  <c r="E113" i="3"/>
  <c r="P110" i="3"/>
  <c r="O110" i="3"/>
  <c r="N110" i="3"/>
  <c r="M110" i="3"/>
  <c r="L110" i="3"/>
  <c r="K110" i="3"/>
  <c r="J110" i="3"/>
  <c r="I110" i="3"/>
  <c r="H110" i="3"/>
  <c r="G110" i="3"/>
  <c r="F110" i="3"/>
  <c r="E110" i="3"/>
  <c r="P107" i="3"/>
  <c r="O107" i="3"/>
  <c r="N107" i="3"/>
  <c r="M107" i="3"/>
  <c r="L107" i="3"/>
  <c r="K107" i="3"/>
  <c r="J107" i="3"/>
  <c r="I107" i="3"/>
  <c r="H107" i="3"/>
  <c r="G107" i="3"/>
  <c r="F107" i="3"/>
  <c r="E107" i="3"/>
  <c r="P104" i="3"/>
  <c r="O104" i="3"/>
  <c r="N104" i="3"/>
  <c r="M104" i="3"/>
  <c r="L104" i="3"/>
  <c r="K104" i="3"/>
  <c r="J104" i="3"/>
  <c r="I104" i="3"/>
  <c r="H104" i="3"/>
  <c r="G104" i="3"/>
  <c r="F104" i="3"/>
  <c r="E104" i="3"/>
  <c r="P101" i="3"/>
  <c r="O101" i="3"/>
  <c r="N101" i="3"/>
  <c r="M101" i="3"/>
  <c r="L101" i="3"/>
  <c r="K101" i="3"/>
  <c r="J101" i="3"/>
  <c r="I101" i="3"/>
  <c r="H101" i="3"/>
  <c r="G101" i="3"/>
  <c r="F101" i="3"/>
  <c r="E101" i="3"/>
  <c r="P98" i="3"/>
  <c r="O98" i="3"/>
  <c r="N98" i="3"/>
  <c r="M98" i="3"/>
  <c r="L98" i="3"/>
  <c r="K98" i="3"/>
  <c r="J98" i="3"/>
  <c r="I98" i="3"/>
  <c r="H98" i="3"/>
  <c r="G98" i="3"/>
  <c r="F98" i="3"/>
  <c r="E98" i="3"/>
  <c r="P95" i="3"/>
  <c r="O95" i="3"/>
  <c r="N95" i="3"/>
  <c r="M95" i="3"/>
  <c r="L95" i="3"/>
  <c r="K95" i="3"/>
  <c r="J95" i="3"/>
  <c r="I95" i="3"/>
  <c r="H95" i="3"/>
  <c r="G95" i="3"/>
  <c r="F95" i="3"/>
  <c r="E95" i="3"/>
  <c r="P92" i="3"/>
  <c r="O92" i="3"/>
  <c r="N92" i="3"/>
  <c r="M92" i="3"/>
  <c r="L92" i="3"/>
  <c r="K92" i="3"/>
  <c r="J92" i="3"/>
  <c r="I92" i="3"/>
  <c r="H92" i="3"/>
  <c r="G92" i="3"/>
  <c r="F92" i="3"/>
  <c r="E92" i="3"/>
  <c r="P89" i="3"/>
  <c r="O89" i="3"/>
  <c r="N89" i="3"/>
  <c r="M89" i="3"/>
  <c r="L89" i="3"/>
  <c r="K89" i="3"/>
  <c r="J89" i="3"/>
  <c r="I89" i="3"/>
  <c r="H89" i="3"/>
  <c r="G89" i="3"/>
  <c r="F89" i="3"/>
  <c r="E89" i="3"/>
  <c r="P86" i="3"/>
  <c r="O86" i="3"/>
  <c r="N86" i="3"/>
  <c r="M86" i="3"/>
  <c r="L86" i="3"/>
  <c r="K86" i="3"/>
  <c r="J86" i="3"/>
  <c r="I86" i="3"/>
  <c r="H86" i="3"/>
  <c r="G86" i="3"/>
  <c r="F86" i="3"/>
  <c r="E86" i="3"/>
  <c r="P83" i="3"/>
  <c r="O83" i="3"/>
  <c r="N83" i="3"/>
  <c r="M83" i="3"/>
  <c r="L83" i="3"/>
  <c r="K83" i="3"/>
  <c r="J83" i="3"/>
  <c r="I83" i="3"/>
  <c r="H83" i="3"/>
  <c r="G83" i="3"/>
  <c r="F83" i="3"/>
  <c r="E83" i="3"/>
  <c r="P80" i="3"/>
  <c r="O80" i="3"/>
  <c r="N80" i="3"/>
  <c r="M80" i="3"/>
  <c r="L80" i="3"/>
  <c r="K80" i="3"/>
  <c r="J80" i="3"/>
  <c r="I80" i="3"/>
  <c r="H80" i="3"/>
  <c r="G80" i="3"/>
  <c r="F80" i="3"/>
  <c r="E80" i="3"/>
  <c r="P77" i="3"/>
  <c r="O77" i="3"/>
  <c r="N77" i="3"/>
  <c r="M77" i="3"/>
  <c r="L77" i="3"/>
  <c r="K77" i="3"/>
  <c r="J77" i="3"/>
  <c r="I77" i="3"/>
  <c r="H77" i="3"/>
  <c r="G77" i="3"/>
  <c r="F77" i="3"/>
  <c r="E77" i="3"/>
  <c r="P74" i="3"/>
  <c r="O74" i="3"/>
  <c r="N74" i="3"/>
  <c r="M74" i="3"/>
  <c r="L74" i="3"/>
  <c r="K74" i="3"/>
  <c r="J74" i="3"/>
  <c r="I74" i="3"/>
  <c r="H74" i="3"/>
  <c r="G74" i="3"/>
  <c r="F74" i="3"/>
  <c r="E74" i="3"/>
  <c r="P71" i="3"/>
  <c r="O71" i="3"/>
  <c r="N71" i="3"/>
  <c r="M71" i="3"/>
  <c r="L71" i="3"/>
  <c r="K71" i="3"/>
  <c r="J71" i="3"/>
  <c r="I71" i="3"/>
  <c r="H71" i="3"/>
  <c r="G71" i="3"/>
  <c r="F71" i="3"/>
  <c r="E71" i="3"/>
  <c r="P68" i="3"/>
  <c r="O68" i="3"/>
  <c r="N68" i="3"/>
  <c r="M68" i="3"/>
  <c r="L68" i="3"/>
  <c r="K68" i="3"/>
  <c r="J68" i="3"/>
  <c r="I68" i="3"/>
  <c r="H68" i="3"/>
  <c r="G68" i="3"/>
  <c r="F68" i="3"/>
  <c r="E68" i="3"/>
  <c r="P65" i="3"/>
  <c r="O65" i="3"/>
  <c r="N65" i="3"/>
  <c r="M65" i="3"/>
  <c r="L65" i="3"/>
  <c r="K65" i="3"/>
  <c r="J65" i="3"/>
  <c r="I65" i="3"/>
  <c r="H65" i="3"/>
  <c r="G65" i="3"/>
  <c r="F65" i="3"/>
  <c r="E65" i="3"/>
  <c r="P62" i="3"/>
  <c r="O62" i="3"/>
  <c r="N62" i="3"/>
  <c r="M62" i="3"/>
  <c r="L62" i="3"/>
  <c r="K62" i="3"/>
  <c r="J62" i="3"/>
  <c r="I62" i="3"/>
  <c r="H62" i="3"/>
  <c r="G62" i="3"/>
  <c r="F62" i="3"/>
  <c r="E62" i="3"/>
  <c r="P59" i="3"/>
  <c r="O59" i="3"/>
  <c r="N59" i="3"/>
  <c r="M59" i="3"/>
  <c r="L59" i="3"/>
  <c r="K59" i="3"/>
  <c r="J59" i="3"/>
  <c r="I59" i="3"/>
  <c r="H59" i="3"/>
  <c r="G59" i="3"/>
  <c r="F59" i="3"/>
  <c r="E59" i="3"/>
  <c r="P56" i="3"/>
  <c r="O56" i="3"/>
  <c r="N56" i="3"/>
  <c r="M56" i="3"/>
  <c r="L56" i="3"/>
  <c r="K56" i="3"/>
  <c r="J56" i="3"/>
  <c r="I56" i="3"/>
  <c r="H56" i="3"/>
  <c r="G56" i="3"/>
  <c r="F56" i="3"/>
  <c r="E56" i="3"/>
  <c r="P53" i="3"/>
  <c r="O53" i="3"/>
  <c r="N53" i="3"/>
  <c r="M53" i="3"/>
  <c r="L53" i="3"/>
  <c r="K53" i="3"/>
  <c r="J53" i="3"/>
  <c r="I53" i="3"/>
  <c r="H53" i="3"/>
  <c r="G53" i="3"/>
  <c r="F53" i="3"/>
  <c r="E53" i="3"/>
  <c r="P50" i="3"/>
  <c r="O50" i="3"/>
  <c r="N50" i="3"/>
  <c r="M50" i="3"/>
  <c r="L50" i="3"/>
  <c r="K50" i="3"/>
  <c r="J50" i="3"/>
  <c r="I50" i="3"/>
  <c r="H50" i="3"/>
  <c r="G50" i="3"/>
  <c r="F50" i="3"/>
  <c r="E50" i="3"/>
  <c r="P47" i="3"/>
  <c r="O47" i="3"/>
  <c r="N47" i="3"/>
  <c r="M47" i="3"/>
  <c r="L47" i="3"/>
  <c r="K47" i="3"/>
  <c r="J47" i="3"/>
  <c r="I47" i="3"/>
  <c r="H47" i="3"/>
  <c r="G47" i="3"/>
  <c r="F47" i="3"/>
  <c r="E47" i="3"/>
  <c r="P44" i="3"/>
  <c r="O44" i="3"/>
  <c r="N44" i="3"/>
  <c r="M44" i="3"/>
  <c r="L44" i="3"/>
  <c r="K44" i="3"/>
  <c r="J44" i="3"/>
  <c r="I44" i="3"/>
  <c r="H44" i="3"/>
  <c r="G44" i="3"/>
  <c r="F44" i="3"/>
  <c r="E44" i="3"/>
  <c r="P41" i="3"/>
  <c r="O41" i="3"/>
  <c r="N41" i="3"/>
  <c r="M41" i="3"/>
  <c r="L41" i="3"/>
  <c r="K41" i="3"/>
  <c r="J41" i="3"/>
  <c r="I41" i="3"/>
  <c r="H41" i="3"/>
  <c r="G41" i="3"/>
  <c r="F41" i="3"/>
  <c r="E41" i="3"/>
  <c r="P38" i="3"/>
  <c r="O38" i="3"/>
  <c r="N38" i="3"/>
  <c r="M38" i="3"/>
  <c r="L38" i="3"/>
  <c r="K38" i="3"/>
  <c r="J38" i="3"/>
  <c r="I38" i="3"/>
  <c r="H38" i="3"/>
  <c r="G38" i="3"/>
  <c r="F38" i="3"/>
  <c r="E38" i="3"/>
  <c r="P35" i="3"/>
  <c r="O35" i="3"/>
  <c r="N35" i="3"/>
  <c r="M35" i="3"/>
  <c r="L35" i="3"/>
  <c r="K35" i="3"/>
  <c r="J35" i="3"/>
  <c r="I35" i="3"/>
  <c r="H35" i="3"/>
  <c r="G35" i="3"/>
  <c r="F35" i="3"/>
  <c r="E35" i="3"/>
  <c r="P32" i="3"/>
  <c r="O32" i="3"/>
  <c r="N32" i="3"/>
  <c r="M32" i="3"/>
  <c r="L32" i="3"/>
  <c r="K32" i="3"/>
  <c r="J32" i="3"/>
  <c r="I32" i="3"/>
  <c r="H32" i="3"/>
  <c r="G32" i="3"/>
  <c r="F32" i="3"/>
  <c r="E32" i="3"/>
  <c r="P29" i="3"/>
  <c r="O29" i="3"/>
  <c r="N29" i="3"/>
  <c r="M29" i="3"/>
  <c r="L29" i="3"/>
  <c r="K29" i="3"/>
  <c r="J29" i="3"/>
  <c r="I29" i="3"/>
  <c r="H29" i="3"/>
  <c r="G29" i="3"/>
  <c r="F29" i="3"/>
  <c r="E29" i="3"/>
  <c r="P26" i="3"/>
  <c r="O26" i="3"/>
  <c r="N26" i="3"/>
  <c r="M26" i="3"/>
  <c r="L26" i="3"/>
  <c r="K26" i="3"/>
  <c r="J26" i="3"/>
  <c r="I26" i="3"/>
  <c r="H26" i="3"/>
  <c r="G26" i="3"/>
  <c r="F26" i="3"/>
  <c r="E26" i="3"/>
  <c r="P23" i="3"/>
  <c r="O23" i="3"/>
  <c r="N23" i="3"/>
  <c r="M23" i="3"/>
  <c r="L23" i="3"/>
  <c r="K23" i="3"/>
  <c r="J23" i="3"/>
  <c r="I23" i="3"/>
  <c r="H23" i="3"/>
  <c r="G23" i="3"/>
  <c r="F23" i="3"/>
  <c r="E23" i="3"/>
  <c r="P20" i="3"/>
  <c r="O20" i="3"/>
  <c r="N20" i="3"/>
  <c r="M20" i="3"/>
  <c r="L20" i="3"/>
  <c r="K20" i="3"/>
  <c r="J20" i="3"/>
  <c r="I20" i="3"/>
  <c r="H20" i="3"/>
  <c r="G20" i="3"/>
  <c r="F20" i="3"/>
  <c r="E20" i="3"/>
  <c r="P17" i="3"/>
  <c r="O17" i="3"/>
  <c r="N17" i="3"/>
  <c r="M17" i="3"/>
  <c r="L17" i="3"/>
  <c r="K17" i="3"/>
  <c r="J17" i="3"/>
  <c r="I17" i="3"/>
  <c r="H17" i="3"/>
  <c r="G17" i="3"/>
  <c r="F17" i="3"/>
  <c r="E17" i="3"/>
  <c r="P14" i="3"/>
  <c r="O14" i="3"/>
  <c r="N14" i="3"/>
  <c r="M14" i="3"/>
  <c r="L14" i="3"/>
  <c r="K14" i="3"/>
  <c r="J14" i="3"/>
  <c r="I14" i="3"/>
  <c r="H14" i="3"/>
  <c r="G14" i="3"/>
  <c r="F14" i="3"/>
  <c r="E14" i="3"/>
  <c r="P11" i="3"/>
  <c r="O11" i="3"/>
  <c r="N11" i="3"/>
  <c r="M11" i="3"/>
  <c r="L11" i="3"/>
  <c r="K11" i="3"/>
  <c r="J11" i="3"/>
  <c r="I11" i="3"/>
  <c r="H11" i="3"/>
  <c r="G11" i="3"/>
  <c r="F11" i="3"/>
  <c r="E11" i="3"/>
  <c r="P8" i="3"/>
  <c r="O8" i="3"/>
  <c r="N8" i="3"/>
  <c r="M8" i="3"/>
  <c r="L8" i="3"/>
  <c r="K8" i="3"/>
  <c r="J8" i="3"/>
  <c r="I8" i="3"/>
  <c r="H8" i="3"/>
  <c r="G8" i="3"/>
  <c r="F8" i="3"/>
  <c r="E8" i="3"/>
  <c r="E5" i="3"/>
  <c r="L5" i="6"/>
  <c r="J5" i="6"/>
  <c r="I5" i="6"/>
  <c r="G5" i="6"/>
  <c r="F5" i="6"/>
  <c r="BW9" i="3" l="1"/>
  <c r="BV9" i="3"/>
  <c r="BW12" i="3"/>
  <c r="BV12" i="3"/>
  <c r="BW15" i="3"/>
  <c r="BV15" i="3"/>
  <c r="BW18" i="3"/>
  <c r="BV18" i="3"/>
  <c r="BW21" i="3"/>
  <c r="BV21" i="3"/>
  <c r="BW24" i="3"/>
  <c r="BV24" i="3"/>
  <c r="BW27" i="3"/>
  <c r="BV27" i="3"/>
  <c r="BW30" i="3"/>
  <c r="BV30" i="3"/>
  <c r="BW33" i="3"/>
  <c r="BV33" i="3"/>
  <c r="BW36" i="3"/>
  <c r="BV36" i="3"/>
  <c r="BW39" i="3"/>
  <c r="BV39" i="3"/>
  <c r="BW42" i="3"/>
  <c r="BV42" i="3"/>
  <c r="BW45" i="3"/>
  <c r="BV45" i="3"/>
  <c r="BV48" i="3"/>
  <c r="BW48" i="3"/>
  <c r="BH49" i="14"/>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B32" i="10"/>
  <c r="A4" i="17"/>
  <c r="A6" i="17"/>
  <c r="B33" i="10" s="1"/>
  <c r="B34" i="10" s="1"/>
  <c r="B35" i="10" s="1"/>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M7" i="14"/>
  <c r="A9" i="14"/>
  <c r="M10" i="14"/>
  <c r="AK11" i="14"/>
  <c r="A12" i="14"/>
  <c r="M13" i="14"/>
  <c r="AK14" i="14" s="1"/>
  <c r="A15" i="14"/>
  <c r="M16" i="14"/>
  <c r="AK17" i="14" s="1"/>
  <c r="A18" i="14"/>
  <c r="M19" i="14"/>
  <c r="AK20" i="14" s="1"/>
  <c r="A21" i="14"/>
  <c r="M22" i="14"/>
  <c r="AK23" i="14" s="1"/>
  <c r="A24" i="14"/>
  <c r="M25" i="14"/>
  <c r="AK26" i="14" s="1"/>
  <c r="A27" i="14"/>
  <c r="M28" i="14"/>
  <c r="AK29" i="14" s="1"/>
  <c r="A30" i="14"/>
  <c r="M31" i="14"/>
  <c r="AK32" i="14" s="1"/>
  <c r="A33" i="14"/>
  <c r="M34" i="14"/>
  <c r="AK35" i="14" s="1"/>
  <c r="A36" i="14"/>
  <c r="M37" i="14"/>
  <c r="AK38" i="14" s="1"/>
  <c r="A39" i="14"/>
  <c r="M40" i="14"/>
  <c r="AK41" i="14" s="1"/>
  <c r="A42" i="14"/>
  <c r="M43" i="14"/>
  <c r="AK44" i="14" s="1"/>
  <c r="A45" i="14"/>
  <c r="M46" i="14"/>
  <c r="AK47" i="14" s="1"/>
  <c r="A48" i="14"/>
  <c r="M49" i="14"/>
  <c r="AK50" i="14" s="1"/>
  <c r="A51" i="14"/>
  <c r="M52" i="14"/>
  <c r="AK53" i="14" s="1"/>
  <c r="A54" i="14"/>
  <c r="M55" i="14"/>
  <c r="AK56" i="14" s="1"/>
  <c r="A57" i="14"/>
  <c r="M58" i="14"/>
  <c r="A60" i="14"/>
  <c r="M61" i="14"/>
  <c r="A63" i="14"/>
  <c r="M64" i="14"/>
  <c r="A66" i="14"/>
  <c r="M67" i="14"/>
  <c r="AK68" i="14" s="1"/>
  <c r="A69" i="14"/>
  <c r="M70" i="14"/>
  <c r="A72" i="14"/>
  <c r="M73" i="14"/>
  <c r="A75" i="14"/>
  <c r="M76" i="14"/>
  <c r="A78" i="14"/>
  <c r="M79" i="14"/>
  <c r="AK80" i="14" s="1"/>
  <c r="A81" i="14"/>
  <c r="M82" i="14"/>
  <c r="A84" i="14"/>
  <c r="M85" i="14"/>
  <c r="A87" i="14"/>
  <c r="M88" i="14"/>
  <c r="A90" i="14"/>
  <c r="M91" i="14"/>
  <c r="A93" i="14"/>
  <c r="M94" i="14"/>
  <c r="A96" i="14"/>
  <c r="M97" i="14"/>
  <c r="A99" i="14"/>
  <c r="M100" i="14"/>
  <c r="AK101" i="14" s="1"/>
  <c r="A102" i="14"/>
  <c r="M103" i="14"/>
  <c r="AK104" i="14" s="1"/>
  <c r="A105" i="14"/>
  <c r="M106" i="14"/>
  <c r="AK107" i="14" s="1"/>
  <c r="A108" i="14"/>
  <c r="M109" i="14"/>
  <c r="AK110" i="14" s="1"/>
  <c r="A111" i="14"/>
  <c r="M112" i="14"/>
  <c r="A114" i="14"/>
  <c r="M115" i="14"/>
  <c r="AK116" i="14" s="1"/>
  <c r="A117" i="14"/>
  <c r="M118" i="14"/>
  <c r="AK119" i="14" s="1"/>
  <c r="A120" i="14"/>
  <c r="M121" i="14"/>
  <c r="AK122" i="14" s="1"/>
  <c r="A123" i="14"/>
  <c r="M124" i="14"/>
  <c r="AK125" i="14" s="1"/>
  <c r="A126" i="14"/>
  <c r="M127" i="14"/>
  <c r="AK128" i="14" s="1"/>
  <c r="A129" i="14"/>
  <c r="M130" i="14"/>
  <c r="A132" i="14"/>
  <c r="M133" i="14"/>
  <c r="A135" i="14"/>
  <c r="M136" i="14"/>
  <c r="AK137" i="14" s="1"/>
  <c r="A138" i="14"/>
  <c r="M139" i="14"/>
  <c r="A141" i="14"/>
  <c r="M142" i="14"/>
  <c r="A144" i="14"/>
  <c r="M145" i="14"/>
  <c r="A147" i="14"/>
  <c r="M148" i="14"/>
  <c r="A150" i="14"/>
  <c r="M151" i="14"/>
  <c r="A153" i="14"/>
  <c r="M154" i="14"/>
  <c r="A156" i="14"/>
  <c r="M157" i="14"/>
  <c r="A159" i="14"/>
  <c r="M160" i="14"/>
  <c r="A162" i="14"/>
  <c r="M163" i="14"/>
  <c r="A165" i="14"/>
  <c r="M166" i="14"/>
  <c r="AK167" i="14" s="1"/>
  <c r="A168" i="14"/>
  <c r="M169" i="14"/>
  <c r="A171" i="14"/>
  <c r="M172" i="14"/>
  <c r="A174" i="14"/>
  <c r="M175" i="14"/>
  <c r="A177" i="14"/>
  <c r="M178" i="14"/>
  <c r="A180" i="14"/>
  <c r="M181" i="14"/>
  <c r="A183" i="14"/>
  <c r="M184" i="14"/>
  <c r="A186" i="14"/>
  <c r="M187" i="14"/>
  <c r="AK188" i="14" s="1"/>
  <c r="A189" i="14"/>
  <c r="M190" i="14"/>
  <c r="AK191" i="14" s="1"/>
  <c r="A192" i="14"/>
  <c r="M193" i="14"/>
  <c r="A195" i="14"/>
  <c r="M196" i="14"/>
  <c r="AK197" i="14" s="1"/>
  <c r="A198" i="14"/>
  <c r="M199" i="14"/>
  <c r="A201" i="14"/>
  <c r="M202" i="14"/>
  <c r="A204" i="14"/>
  <c r="M205" i="14"/>
  <c r="A207" i="14"/>
  <c r="M208" i="14"/>
  <c r="AK209" i="14" s="1"/>
  <c r="A210" i="14"/>
  <c r="M211" i="14"/>
  <c r="A213" i="14"/>
  <c r="M214" i="14"/>
  <c r="A216" i="14"/>
  <c r="M217" i="14"/>
  <c r="A219" i="14"/>
  <c r="M220" i="14"/>
  <c r="AK221" i="14" s="1"/>
  <c r="A222" i="14"/>
  <c r="M223" i="14"/>
  <c r="A225" i="14"/>
  <c r="M226" i="14"/>
  <c r="AK227" i="14"/>
  <c r="A228" i="14"/>
  <c r="M229" i="14"/>
  <c r="AK230" i="14" s="1"/>
  <c r="A231" i="14"/>
  <c r="M232" i="14"/>
  <c r="AK233" i="14" s="1"/>
  <c r="A234" i="14"/>
  <c r="M235" i="14"/>
  <c r="AK236" i="14" s="1"/>
  <c r="A237" i="14"/>
  <c r="M238" i="14"/>
  <c r="AK239" i="14" s="1"/>
  <c r="A240" i="14"/>
  <c r="M241" i="14"/>
  <c r="AK242" i="14" s="1"/>
  <c r="A243" i="14"/>
  <c r="M244" i="14"/>
  <c r="AK245" i="14" s="1"/>
  <c r="A246" i="14"/>
  <c r="M247" i="14"/>
  <c r="AK248" i="14" s="1"/>
  <c r="A249" i="14"/>
  <c r="M250" i="14"/>
  <c r="AK251" i="14" s="1"/>
  <c r="A252" i="14"/>
  <c r="M253" i="14"/>
  <c r="A255" i="14"/>
  <c r="M256" i="14"/>
  <c r="AK257" i="14" s="1"/>
  <c r="A258" i="14"/>
  <c r="M259" i="14"/>
  <c r="AK260" i="14" s="1"/>
  <c r="A261" i="14"/>
  <c r="M262" i="14"/>
  <c r="AK263" i="14" s="1"/>
  <c r="A264" i="14"/>
  <c r="M265" i="14"/>
  <c r="AK266" i="14" s="1"/>
  <c r="A267" i="14"/>
  <c r="M268" i="14"/>
  <c r="AK269" i="14" s="1"/>
  <c r="A270" i="14"/>
  <c r="M271" i="14"/>
  <c r="AK272" i="14" s="1"/>
  <c r="A273" i="14"/>
  <c r="M274" i="14"/>
  <c r="AK275" i="14" s="1"/>
  <c r="A276" i="14"/>
  <c r="M277" i="14"/>
  <c r="A279" i="14"/>
  <c r="M280" i="14"/>
  <c r="AK281" i="14" s="1"/>
  <c r="A282" i="14"/>
  <c r="M283" i="14"/>
  <c r="AK284" i="14" s="1"/>
  <c r="A285" i="14"/>
  <c r="M286" i="14"/>
  <c r="AK287" i="14" s="1"/>
  <c r="A288" i="14"/>
  <c r="M289" i="14"/>
  <c r="AK290" i="14" s="1"/>
  <c r="A291" i="14"/>
  <c r="M292" i="14"/>
  <c r="AK293" i="14" s="1"/>
  <c r="A294" i="14"/>
  <c r="M295" i="14"/>
  <c r="AK296" i="14" s="1"/>
  <c r="A297" i="14"/>
  <c r="M298" i="14"/>
  <c r="AK299" i="14" s="1"/>
  <c r="A300" i="14"/>
  <c r="M301" i="14"/>
  <c r="A303" i="14"/>
  <c r="M304" i="14"/>
  <c r="AK305" i="14" s="1"/>
  <c r="A306" i="14"/>
  <c r="M307" i="14"/>
  <c r="AK308" i="14" s="1"/>
  <c r="A309" i="14"/>
  <c r="M310" i="14"/>
  <c r="AK311" i="14" s="1"/>
  <c r="A312" i="14"/>
  <c r="M313" i="14"/>
  <c r="AK314" i="14" s="1"/>
  <c r="A315" i="14"/>
  <c r="M316" i="14"/>
  <c r="AK317" i="14" s="1"/>
  <c r="A318" i="14"/>
  <c r="M319" i="14"/>
  <c r="AK320" i="14" s="1"/>
  <c r="A321" i="14"/>
  <c r="M322" i="14"/>
  <c r="AK323" i="14" s="1"/>
  <c r="A324" i="14"/>
  <c r="M325" i="14"/>
  <c r="AK326" i="14" s="1"/>
  <c r="A327" i="14"/>
  <c r="M328" i="14"/>
  <c r="AK329" i="14" s="1"/>
  <c r="A330" i="14"/>
  <c r="M331" i="14"/>
  <c r="AK332" i="14" s="1"/>
  <c r="A333" i="14"/>
  <c r="M334" i="14"/>
  <c r="AK335" i="14" s="1"/>
  <c r="A336" i="14"/>
  <c r="M337" i="14"/>
  <c r="AK338" i="14" s="1"/>
  <c r="A339" i="14"/>
  <c r="M340" i="14"/>
  <c r="AK341" i="14" s="1"/>
  <c r="A342" i="14"/>
  <c r="M343" i="14"/>
  <c r="AK344" i="14" s="1"/>
  <c r="A345" i="14"/>
  <c r="M346" i="14"/>
  <c r="AK347" i="14" s="1"/>
  <c r="A348" i="14"/>
  <c r="M349" i="14"/>
  <c r="AK350" i="14" s="1"/>
  <c r="A351" i="14"/>
  <c r="M352" i="14"/>
  <c r="AK353" i="14" s="1"/>
  <c r="A354" i="14"/>
  <c r="M355" i="14"/>
  <c r="A357" i="14"/>
  <c r="M358" i="14"/>
  <c r="A360" i="14"/>
  <c r="M361" i="14"/>
  <c r="AK362" i="14" s="1"/>
  <c r="A363" i="14"/>
  <c r="M364" i="14"/>
  <c r="AK365" i="14" s="1"/>
  <c r="A366" i="14"/>
  <c r="M367" i="14"/>
  <c r="AK368" i="14" s="1"/>
  <c r="A369" i="14"/>
  <c r="M370" i="14"/>
  <c r="AK371" i="14" s="1"/>
  <c r="A372" i="14"/>
  <c r="M373" i="14"/>
  <c r="AK374" i="14" s="1"/>
  <c r="A375" i="14"/>
  <c r="M376" i="14"/>
  <c r="AK377" i="14" s="1"/>
  <c r="A378" i="14"/>
  <c r="M379" i="14"/>
  <c r="AK380" i="14" s="1"/>
  <c r="A381" i="14"/>
  <c r="M382" i="14"/>
  <c r="AK383" i="14" s="1"/>
  <c r="A384" i="14"/>
  <c r="M385" i="14"/>
  <c r="AK386" i="14" s="1"/>
  <c r="A387" i="14"/>
  <c r="M388" i="14"/>
  <c r="AK389" i="14" s="1"/>
  <c r="A390" i="14"/>
  <c r="M391" i="14"/>
  <c r="A393" i="14"/>
  <c r="M394" i="14"/>
  <c r="AK395" i="14" s="1"/>
  <c r="A396" i="14"/>
  <c r="M397" i="14"/>
  <c r="A399" i="14"/>
  <c r="M400" i="14"/>
  <c r="A402" i="14"/>
  <c r="M403" i="14"/>
  <c r="A405" i="14"/>
  <c r="M406" i="14"/>
  <c r="A408" i="14"/>
  <c r="M409" i="14"/>
  <c r="A411" i="14"/>
  <c r="M412" i="14"/>
  <c r="AK413" i="14" s="1"/>
  <c r="A414" i="14"/>
  <c r="M415" i="14"/>
  <c r="A417" i="14"/>
  <c r="M418" i="14"/>
  <c r="A420" i="14"/>
  <c r="M421" i="14"/>
  <c r="A423" i="14"/>
  <c r="M424" i="14"/>
  <c r="A426" i="14"/>
  <c r="M427" i="14"/>
  <c r="A429" i="14"/>
  <c r="M430" i="14"/>
  <c r="A432" i="14"/>
  <c r="M433" i="14"/>
  <c r="A435" i="14"/>
  <c r="M436" i="14"/>
  <c r="A438" i="14"/>
  <c r="M439" i="14"/>
  <c r="AK440" i="14" s="1"/>
  <c r="A441" i="14"/>
  <c r="M442" i="14"/>
  <c r="A444" i="14"/>
  <c r="M445" i="14"/>
  <c r="A447" i="14"/>
  <c r="M448" i="14"/>
  <c r="A450" i="14"/>
  <c r="M451" i="14"/>
  <c r="AK452" i="14" s="1"/>
  <c r="A453" i="14"/>
  <c r="M454" i="14"/>
  <c r="A456" i="14"/>
  <c r="M457" i="14"/>
  <c r="AK458" i="14" s="1"/>
  <c r="A459" i="14"/>
  <c r="M460" i="14"/>
  <c r="A462" i="14"/>
  <c r="M463" i="14"/>
  <c r="AK464" i="14" s="1"/>
  <c r="A465" i="14"/>
  <c r="M466" i="14"/>
  <c r="A468" i="14"/>
  <c r="M469" i="14"/>
  <c r="A471" i="14"/>
  <c r="M472" i="14"/>
  <c r="A474" i="14"/>
  <c r="M475" i="14"/>
  <c r="AK476" i="14"/>
  <c r="A477" i="14"/>
  <c r="M478" i="14"/>
  <c r="AK479" i="14" s="1"/>
  <c r="A480" i="14"/>
  <c r="M481" i="14"/>
  <c r="AK482" i="14" s="1"/>
  <c r="A483" i="14"/>
  <c r="M484" i="14"/>
  <c r="A486" i="14"/>
  <c r="M487" i="14"/>
  <c r="AK488" i="14" s="1"/>
  <c r="A489" i="14"/>
  <c r="M490" i="14"/>
  <c r="A492" i="14"/>
  <c r="M493" i="14"/>
  <c r="A495" i="14"/>
  <c r="M496" i="14"/>
  <c r="A498" i="14"/>
  <c r="M499" i="14"/>
  <c r="AK500" i="14"/>
  <c r="A501" i="14"/>
  <c r="M502" i="14"/>
  <c r="AK503" i="14" s="1"/>
  <c r="A504" i="14"/>
  <c r="M505" i="14"/>
  <c r="AK506" i="14" s="1"/>
  <c r="A507" i="14"/>
  <c r="M508" i="14"/>
  <c r="A510" i="14"/>
  <c r="M511" i="14"/>
  <c r="AK512" i="14" s="1"/>
  <c r="A513" i="14"/>
  <c r="M514" i="14"/>
  <c r="A516" i="14"/>
  <c r="M517" i="14"/>
  <c r="A519" i="14"/>
  <c r="M520" i="14"/>
  <c r="A522" i="14"/>
  <c r="M523" i="14"/>
  <c r="A525" i="14"/>
  <c r="M526" i="14"/>
  <c r="AK527" i="14"/>
  <c r="A528" i="14"/>
  <c r="M529" i="14"/>
  <c r="AK530" i="14" s="1"/>
  <c r="A531" i="14"/>
  <c r="M532" i="14"/>
  <c r="AK533" i="14" s="1"/>
  <c r="A534" i="14"/>
  <c r="M535" i="14"/>
  <c r="AK536" i="14" s="1"/>
  <c r="A537" i="14"/>
  <c r="M538" i="14"/>
  <c r="A540" i="14"/>
  <c r="M541" i="14"/>
  <c r="AK542" i="14" s="1"/>
  <c r="A543" i="14"/>
  <c r="M544" i="14"/>
  <c r="A546" i="14"/>
  <c r="M547" i="14"/>
  <c r="AK548" i="14" s="1"/>
  <c r="A549" i="14"/>
  <c r="M550" i="14"/>
  <c r="A552" i="14"/>
  <c r="M553" i="14"/>
  <c r="AK554" i="14"/>
  <c r="A555" i="14"/>
  <c r="M556" i="14"/>
  <c r="AK557" i="14" s="1"/>
  <c r="A558" i="14"/>
  <c r="M559" i="14"/>
  <c r="AK560" i="14" s="1"/>
  <c r="A561" i="14"/>
  <c r="M562" i="14"/>
  <c r="AK563" i="14" s="1"/>
  <c r="A564" i="14"/>
  <c r="M565" i="14"/>
  <c r="AK566" i="14" s="1"/>
  <c r="A567" i="14"/>
  <c r="M568" i="14"/>
  <c r="AK569" i="14"/>
  <c r="A570" i="14"/>
  <c r="M571" i="14"/>
  <c r="AK572" i="14" s="1"/>
  <c r="A573" i="14"/>
  <c r="M574" i="14"/>
  <c r="AK575" i="14" s="1"/>
  <c r="A576" i="14"/>
  <c r="M577" i="14"/>
  <c r="AK578" i="14" s="1"/>
  <c r="A579" i="14"/>
  <c r="M580" i="14"/>
  <c r="AK581" i="14"/>
  <c r="A582" i="14"/>
  <c r="M583" i="14"/>
  <c r="AK584" i="14" s="1"/>
  <c r="A585" i="14"/>
  <c r="M586" i="14"/>
  <c r="AK587" i="14" s="1"/>
  <c r="A588" i="14"/>
  <c r="M589" i="14"/>
  <c r="AK590" i="14" s="1"/>
  <c r="A591" i="14"/>
  <c r="M592" i="14"/>
  <c r="AK593" i="14" s="1"/>
  <c r="A594" i="14"/>
  <c r="M595" i="14"/>
  <c r="AK596" i="14" s="1"/>
  <c r="A597" i="14"/>
  <c r="M598" i="14"/>
  <c r="AK599" i="14" s="1"/>
  <c r="A600" i="14"/>
  <c r="M601" i="14"/>
  <c r="AK602" i="14" s="1"/>
  <c r="A603" i="14"/>
  <c r="M604" i="14"/>
  <c r="AK605" i="14" s="1"/>
  <c r="A606" i="14"/>
  <c r="M607" i="14"/>
  <c r="AK608" i="14" s="1"/>
  <c r="A609" i="14"/>
  <c r="M610" i="14"/>
  <c r="AK611" i="14" s="1"/>
  <c r="A612" i="14"/>
  <c r="M613" i="14"/>
  <c r="AK614" i="14" s="1"/>
  <c r="A615" i="14"/>
  <c r="M616" i="14"/>
  <c r="AK617" i="14" s="1"/>
  <c r="A618" i="14"/>
  <c r="M619" i="14"/>
  <c r="AK620" i="14" s="1"/>
  <c r="A621" i="14"/>
  <c r="M622" i="14"/>
  <c r="AK623" i="14" s="1"/>
  <c r="A624" i="14"/>
  <c r="M625" i="14"/>
  <c r="A627" i="14"/>
  <c r="M628" i="14"/>
  <c r="AK629" i="14" s="1"/>
  <c r="A630" i="14"/>
  <c r="M631" i="14"/>
  <c r="AK632" i="14" s="1"/>
  <c r="A633" i="14"/>
  <c r="M634" i="14"/>
  <c r="AK635" i="14" s="1"/>
  <c r="A636" i="14"/>
  <c r="M637" i="14"/>
  <c r="AK638" i="14" s="1"/>
  <c r="A639" i="14"/>
  <c r="M640" i="14"/>
  <c r="AK641" i="14" s="1"/>
  <c r="A642" i="14"/>
  <c r="M643" i="14"/>
  <c r="AK644" i="14" s="1"/>
  <c r="A645" i="14"/>
  <c r="M646" i="14"/>
  <c r="A648" i="14"/>
  <c r="M649" i="14"/>
  <c r="AK650" i="14" s="1"/>
  <c r="A651" i="14"/>
  <c r="M652" i="14"/>
  <c r="A654" i="14"/>
  <c r="M655" i="14"/>
  <c r="A657" i="14"/>
  <c r="M658" i="14"/>
  <c r="A660" i="14"/>
  <c r="M661" i="14"/>
  <c r="AK662" i="14" s="1"/>
  <c r="A663" i="14"/>
  <c r="M664" i="14"/>
  <c r="AK665" i="14" s="1"/>
  <c r="A666" i="14"/>
  <c r="M667" i="14"/>
  <c r="AK668" i="14" s="1"/>
  <c r="A669" i="14"/>
  <c r="M670" i="14"/>
  <c r="AK671" i="14" s="1"/>
  <c r="A672" i="14"/>
  <c r="M673" i="14"/>
  <c r="AK674" i="14"/>
  <c r="A675" i="14"/>
  <c r="M676" i="14"/>
  <c r="AK677" i="14" s="1"/>
  <c r="A678" i="14"/>
  <c r="M679" i="14"/>
  <c r="AK680" i="14"/>
  <c r="A681" i="14"/>
  <c r="M682" i="14"/>
  <c r="AK683" i="14"/>
  <c r="A684" i="14"/>
  <c r="M685" i="14"/>
  <c r="AK686" i="14" s="1"/>
  <c r="A687" i="14"/>
  <c r="M688" i="14"/>
  <c r="AK689" i="14"/>
  <c r="A690" i="14"/>
  <c r="M691" i="14"/>
  <c r="AK692" i="14"/>
  <c r="A693" i="14"/>
  <c r="M694" i="14"/>
  <c r="AK695" i="14"/>
  <c r="A696" i="14"/>
  <c r="M697" i="14"/>
  <c r="AK698" i="14"/>
  <c r="A699" i="14"/>
  <c r="M700" i="14"/>
  <c r="AK701" i="14"/>
  <c r="A702" i="14"/>
  <c r="M703" i="14"/>
  <c r="AK704" i="14"/>
  <c r="A705" i="14"/>
  <c r="M706" i="14"/>
  <c r="AK707" i="14"/>
  <c r="A708" i="14"/>
  <c r="M709" i="14"/>
  <c r="AK710" i="14" s="1"/>
  <c r="A711" i="14"/>
  <c r="M712" i="14"/>
  <c r="AK713" i="14" s="1"/>
  <c r="A714" i="14"/>
  <c r="M715" i="14"/>
  <c r="AK716" i="14" s="1"/>
  <c r="A717" i="14"/>
  <c r="M718" i="14"/>
  <c r="AK719" i="14" s="1"/>
  <c r="A720" i="14"/>
  <c r="M721" i="14"/>
  <c r="AK722" i="14" s="1"/>
  <c r="A723" i="14"/>
  <c r="M724" i="14"/>
  <c r="A726" i="14"/>
  <c r="M727" i="14"/>
  <c r="AK728" i="14" s="1"/>
  <c r="A729" i="14"/>
  <c r="M730" i="14"/>
  <c r="AK731" i="14" s="1"/>
  <c r="A732" i="14"/>
  <c r="M733" i="14"/>
  <c r="A735" i="14"/>
  <c r="M736" i="14"/>
  <c r="AK737" i="14"/>
  <c r="A738" i="14"/>
  <c r="M739" i="14"/>
  <c r="AK740" i="14"/>
  <c r="A741" i="14"/>
  <c r="M742" i="14"/>
  <c r="AK743" i="14"/>
  <c r="A744" i="14"/>
  <c r="M745" i="14"/>
  <c r="AK746" i="14"/>
  <c r="A747" i="14"/>
  <c r="M748" i="14"/>
  <c r="AK749" i="14"/>
  <c r="A750" i="14"/>
  <c r="M751" i="14"/>
  <c r="AK752" i="14"/>
  <c r="A753" i="14"/>
  <c r="M754" i="14"/>
  <c r="AK755" i="14"/>
  <c r="A756" i="14"/>
  <c r="M757" i="14"/>
  <c r="AK758" i="14"/>
  <c r="A759" i="14"/>
  <c r="M760" i="14"/>
  <c r="AK761" i="14"/>
  <c r="A762" i="14"/>
  <c r="M763" i="14"/>
  <c r="AK764" i="14"/>
  <c r="A765" i="14"/>
  <c r="M766" i="14"/>
  <c r="AK767" i="14" s="1"/>
  <c r="A768" i="14"/>
  <c r="M769" i="14"/>
  <c r="AK770" i="14" s="1"/>
  <c r="A771" i="14"/>
  <c r="M772" i="14"/>
  <c r="AK773" i="14" s="1"/>
  <c r="A774" i="14"/>
  <c r="M775" i="14"/>
  <c r="AK776" i="14" s="1"/>
  <c r="A777" i="14"/>
  <c r="M778" i="14"/>
  <c r="AK779" i="14" s="1"/>
  <c r="A780" i="14"/>
  <c r="M781" i="14"/>
  <c r="A783" i="14"/>
  <c r="M784" i="14"/>
  <c r="AK785" i="14" s="1"/>
  <c r="A786" i="14"/>
  <c r="M787" i="14"/>
  <c r="A789" i="14"/>
  <c r="M790" i="14"/>
  <c r="AK791" i="14" s="1"/>
  <c r="A792" i="14"/>
  <c r="M793" i="14"/>
  <c r="AK794" i="14" s="1"/>
  <c r="A795" i="14"/>
  <c r="M796" i="14"/>
  <c r="AK797" i="14" s="1"/>
  <c r="A798" i="14"/>
  <c r="M799" i="14"/>
  <c r="AK800" i="14" s="1"/>
  <c r="A801" i="14"/>
  <c r="M802" i="14"/>
  <c r="AK803" i="14"/>
  <c r="A804" i="14"/>
  <c r="M805" i="14"/>
  <c r="AK806" i="14" s="1"/>
  <c r="A807" i="14"/>
  <c r="M808" i="14"/>
  <c r="AK809" i="14" s="1"/>
  <c r="A810" i="14"/>
  <c r="M811" i="14"/>
  <c r="AK812" i="14" s="1"/>
  <c r="A813" i="14"/>
  <c r="M814" i="14"/>
  <c r="AK815" i="14" s="1"/>
  <c r="A816" i="14"/>
  <c r="M817" i="14"/>
  <c r="AK818" i="14" s="1"/>
  <c r="A819" i="14"/>
  <c r="M820" i="14"/>
  <c r="AK821" i="14" s="1"/>
  <c r="A822" i="14"/>
  <c r="M823" i="14"/>
  <c r="A825" i="14"/>
  <c r="M826" i="14"/>
  <c r="AK827" i="14" s="1"/>
  <c r="A828" i="14"/>
  <c r="M829" i="14"/>
  <c r="A831" i="14"/>
  <c r="M832" i="14"/>
  <c r="AK833" i="14" s="1"/>
  <c r="A834" i="14"/>
  <c r="M835" i="14"/>
  <c r="AK836" i="14" s="1"/>
  <c r="A837" i="14"/>
  <c r="M838" i="14"/>
  <c r="AK839" i="14" s="1"/>
  <c r="A840" i="14"/>
  <c r="M841" i="14"/>
  <c r="AK842" i="14" s="1"/>
  <c r="A843" i="14"/>
  <c r="M844" i="14"/>
  <c r="AK845" i="14" s="1"/>
  <c r="A846" i="14"/>
  <c r="M847" i="14"/>
  <c r="AK848" i="14" s="1"/>
  <c r="A849" i="14"/>
  <c r="M850" i="14"/>
  <c r="A852" i="14"/>
  <c r="M853" i="14"/>
  <c r="AK854" i="14"/>
  <c r="A855" i="14"/>
  <c r="M856" i="14"/>
  <c r="AK857" i="14" s="1"/>
  <c r="A858" i="14"/>
  <c r="M859" i="14"/>
  <c r="AK860" i="14" s="1"/>
  <c r="A861" i="14"/>
  <c r="M862" i="14"/>
  <c r="AK863" i="14"/>
  <c r="A864" i="14"/>
  <c r="M865" i="14"/>
  <c r="AK866" i="14"/>
  <c r="A867" i="14"/>
  <c r="M868" i="14"/>
  <c r="AK869" i="14"/>
  <c r="A870" i="14"/>
  <c r="M871" i="14"/>
  <c r="AK872" i="14"/>
  <c r="A873" i="14"/>
  <c r="M874" i="14"/>
  <c r="AK875" i="14"/>
  <c r="A876" i="14"/>
  <c r="M877" i="14"/>
  <c r="AK878" i="14"/>
  <c r="A879" i="14"/>
  <c r="M880" i="14"/>
  <c r="AK881" i="14"/>
  <c r="A882" i="14"/>
  <c r="M883" i="14"/>
  <c r="AK884" i="14"/>
  <c r="A885" i="14"/>
  <c r="M886" i="14"/>
  <c r="AK887" i="14" s="1"/>
  <c r="A888" i="14"/>
  <c r="M889" i="14"/>
  <c r="AK890" i="14" s="1"/>
  <c r="A891" i="14"/>
  <c r="M892" i="14"/>
  <c r="AK893" i="14"/>
  <c r="A894" i="14"/>
  <c r="M895" i="14"/>
  <c r="AK896" i="14"/>
  <c r="A897" i="14"/>
  <c r="M898" i="14"/>
  <c r="AK899" i="14"/>
  <c r="A900" i="14"/>
  <c r="M901" i="14"/>
  <c r="AK902"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E33" i="10"/>
  <c r="B3" i="14"/>
  <c r="N4" i="14"/>
  <c r="AL5" i="14" s="1"/>
  <c r="B6" i="14"/>
  <c r="N7" i="14"/>
  <c r="B9" i="14"/>
  <c r="N10" i="14"/>
  <c r="AL11" i="14" s="1"/>
  <c r="B12" i="14"/>
  <c r="N13" i="14"/>
  <c r="B15" i="14"/>
  <c r="N16" i="14"/>
  <c r="B18" i="14"/>
  <c r="N19" i="14"/>
  <c r="B21" i="14"/>
  <c r="N22" i="14"/>
  <c r="AL23" i="14" s="1"/>
  <c r="B24" i="14"/>
  <c r="N25" i="14"/>
  <c r="B27" i="14"/>
  <c r="N28" i="14"/>
  <c r="AL29" i="14" s="1"/>
  <c r="B30" i="14"/>
  <c r="N31" i="14"/>
  <c r="B33" i="14"/>
  <c r="N34" i="14"/>
  <c r="AL35" i="14" s="1"/>
  <c r="B36" i="14"/>
  <c r="N37" i="14"/>
  <c r="B39" i="14"/>
  <c r="N40" i="14"/>
  <c r="B42" i="14"/>
  <c r="N43" i="14"/>
  <c r="B45" i="14"/>
  <c r="N46" i="14"/>
  <c r="AL47" i="14" s="1"/>
  <c r="B48" i="14"/>
  <c r="N49" i="14"/>
  <c r="B51" i="14"/>
  <c r="N52" i="14"/>
  <c r="B54" i="14"/>
  <c r="N55" i="14"/>
  <c r="B57" i="14"/>
  <c r="N58" i="14"/>
  <c r="B60" i="14"/>
  <c r="N61" i="14"/>
  <c r="B63" i="14"/>
  <c r="N64" i="14"/>
  <c r="B66" i="14"/>
  <c r="N67" i="14"/>
  <c r="B69" i="14"/>
  <c r="N70" i="14"/>
  <c r="AL71" i="14" s="1"/>
  <c r="B72" i="14"/>
  <c r="N73" i="14"/>
  <c r="B75" i="14"/>
  <c r="N76" i="14"/>
  <c r="B78" i="14"/>
  <c r="N79" i="14"/>
  <c r="B81" i="14"/>
  <c r="N82" i="14"/>
  <c r="B84" i="14"/>
  <c r="N85" i="14"/>
  <c r="B87" i="14"/>
  <c r="N88" i="14"/>
  <c r="B90" i="14"/>
  <c r="N91" i="14"/>
  <c r="B93" i="14"/>
  <c r="N94" i="14"/>
  <c r="B96" i="14"/>
  <c r="N97" i="14"/>
  <c r="B99" i="14"/>
  <c r="N100" i="14"/>
  <c r="B102" i="14"/>
  <c r="N103" i="14"/>
  <c r="B105" i="14"/>
  <c r="N106" i="14"/>
  <c r="B108" i="14"/>
  <c r="N109" i="14"/>
  <c r="B111" i="14"/>
  <c r="N112" i="14"/>
  <c r="B114" i="14"/>
  <c r="N115" i="14"/>
  <c r="B117" i="14"/>
  <c r="N118" i="14"/>
  <c r="B120" i="14"/>
  <c r="N121" i="14"/>
  <c r="B123" i="14"/>
  <c r="N124" i="14"/>
  <c r="AL125" i="14" s="1"/>
  <c r="B126" i="14"/>
  <c r="N127" i="14"/>
  <c r="AL128" i="14" s="1"/>
  <c r="B129" i="14"/>
  <c r="N130" i="14"/>
  <c r="B132" i="14"/>
  <c r="N133" i="14"/>
  <c r="AL134" i="14" s="1"/>
  <c r="B135" i="14"/>
  <c r="N136" i="14"/>
  <c r="B138" i="14"/>
  <c r="N139" i="14"/>
  <c r="B141" i="14"/>
  <c r="N142" i="14"/>
  <c r="B144" i="14"/>
  <c r="N145" i="14"/>
  <c r="B147" i="14"/>
  <c r="N148" i="14"/>
  <c r="B150" i="14"/>
  <c r="N151" i="14"/>
  <c r="B153" i="14"/>
  <c r="N154" i="14"/>
  <c r="B156" i="14"/>
  <c r="N157" i="14"/>
  <c r="B159" i="14"/>
  <c r="N160" i="14"/>
  <c r="AL161" i="14" s="1"/>
  <c r="B162" i="14"/>
  <c r="N163" i="14"/>
  <c r="AL164" i="14" s="1"/>
  <c r="B165" i="14"/>
  <c r="N166" i="14"/>
  <c r="AL167" i="14" s="1"/>
  <c r="B168" i="14"/>
  <c r="N169" i="14"/>
  <c r="AL170" i="14" s="1"/>
  <c r="B171" i="14"/>
  <c r="N172" i="14"/>
  <c r="B174" i="14"/>
  <c r="N175" i="14"/>
  <c r="B177" i="14"/>
  <c r="N178" i="14"/>
  <c r="B180" i="14"/>
  <c r="N181" i="14"/>
  <c r="AL182" i="14" s="1"/>
  <c r="B183" i="14"/>
  <c r="N184" i="14"/>
  <c r="B186" i="14"/>
  <c r="N187" i="14"/>
  <c r="B189" i="14"/>
  <c r="N190" i="14"/>
  <c r="B192" i="14"/>
  <c r="N193" i="14"/>
  <c r="B195" i="14"/>
  <c r="N196" i="14"/>
  <c r="B198" i="14"/>
  <c r="N199" i="14"/>
  <c r="B201" i="14"/>
  <c r="N202" i="14"/>
  <c r="AL203" i="14" s="1"/>
  <c r="B204" i="14"/>
  <c r="N205" i="14"/>
  <c r="B207" i="14"/>
  <c r="N208" i="14"/>
  <c r="B210" i="14"/>
  <c r="N211" i="14"/>
  <c r="B213" i="14"/>
  <c r="N214" i="14"/>
  <c r="B216" i="14"/>
  <c r="N217" i="14"/>
  <c r="B219" i="14"/>
  <c r="N220" i="14"/>
  <c r="B222" i="14"/>
  <c r="N223" i="14"/>
  <c r="B225" i="14"/>
  <c r="N226" i="14"/>
  <c r="AL227" i="14" s="1"/>
  <c r="B228" i="14"/>
  <c r="N229" i="14"/>
  <c r="B231" i="14"/>
  <c r="N232" i="14"/>
  <c r="B234" i="14"/>
  <c r="N235" i="14"/>
  <c r="B237" i="14"/>
  <c r="N238" i="14"/>
  <c r="B240" i="14"/>
  <c r="N241" i="14"/>
  <c r="B243" i="14"/>
  <c r="N244" i="14"/>
  <c r="B246" i="14"/>
  <c r="N247" i="14"/>
  <c r="B249" i="14"/>
  <c r="N250" i="14"/>
  <c r="B252" i="14"/>
  <c r="N253" i="14"/>
  <c r="B255" i="14"/>
  <c r="N256" i="14"/>
  <c r="B258" i="14"/>
  <c r="N259" i="14"/>
  <c r="B261" i="14"/>
  <c r="N262" i="14"/>
  <c r="B264" i="14"/>
  <c r="N265" i="14"/>
  <c r="B267" i="14"/>
  <c r="N268" i="14"/>
  <c r="B270" i="14"/>
  <c r="N271" i="14"/>
  <c r="B273" i="14"/>
  <c r="N274" i="14"/>
  <c r="B276" i="14"/>
  <c r="N277" i="14"/>
  <c r="B279" i="14"/>
  <c r="N280" i="14"/>
  <c r="B282" i="14"/>
  <c r="N283" i="14"/>
  <c r="B285" i="14"/>
  <c r="N286" i="14"/>
  <c r="B288" i="14"/>
  <c r="N289" i="14"/>
  <c r="B291" i="14"/>
  <c r="N292" i="14"/>
  <c r="B294" i="14"/>
  <c r="N295" i="14"/>
  <c r="B297" i="14"/>
  <c r="N298" i="14"/>
  <c r="B300" i="14"/>
  <c r="N301" i="14"/>
  <c r="B303" i="14"/>
  <c r="N304" i="14"/>
  <c r="B306" i="14"/>
  <c r="N307" i="14"/>
  <c r="B309" i="14"/>
  <c r="N310" i="14"/>
  <c r="B312" i="14"/>
  <c r="N313" i="14"/>
  <c r="AL314" i="14" s="1"/>
  <c r="B315" i="14"/>
  <c r="N316" i="14"/>
  <c r="B318" i="14"/>
  <c r="N319" i="14"/>
  <c r="B321" i="14"/>
  <c r="N322" i="14"/>
  <c r="B324" i="14"/>
  <c r="N325" i="14"/>
  <c r="B327" i="14"/>
  <c r="N328" i="14"/>
  <c r="B330" i="14"/>
  <c r="N331" i="14"/>
  <c r="B333" i="14"/>
  <c r="N334" i="14"/>
  <c r="B336" i="14"/>
  <c r="N337" i="14"/>
  <c r="B339" i="14"/>
  <c r="N340" i="14"/>
  <c r="B342" i="14"/>
  <c r="N343" i="14"/>
  <c r="B345" i="14"/>
  <c r="N346" i="14"/>
  <c r="B348" i="14"/>
  <c r="N349" i="14"/>
  <c r="B351" i="14"/>
  <c r="N352" i="14"/>
  <c r="B354" i="14"/>
  <c r="N355" i="14"/>
  <c r="B357" i="14"/>
  <c r="N358" i="14"/>
  <c r="B360" i="14"/>
  <c r="N361" i="14"/>
  <c r="B363" i="14"/>
  <c r="N364" i="14"/>
  <c r="B366" i="14"/>
  <c r="N367" i="14"/>
  <c r="B369" i="14"/>
  <c r="N370" i="14"/>
  <c r="B372" i="14"/>
  <c r="N373" i="14"/>
  <c r="B375" i="14"/>
  <c r="N376" i="14"/>
  <c r="B378" i="14"/>
  <c r="N379" i="14"/>
  <c r="B381" i="14"/>
  <c r="N382" i="14"/>
  <c r="B384" i="14"/>
  <c r="N385" i="14"/>
  <c r="B387" i="14"/>
  <c r="N388" i="14"/>
  <c r="AL389" i="14" s="1"/>
  <c r="B390" i="14"/>
  <c r="N391" i="14"/>
  <c r="B393" i="14"/>
  <c r="N394" i="14"/>
  <c r="B396" i="14"/>
  <c r="N397" i="14"/>
  <c r="B399" i="14"/>
  <c r="N400" i="14"/>
  <c r="B402" i="14"/>
  <c r="N403" i="14"/>
  <c r="B405" i="14"/>
  <c r="N406" i="14"/>
  <c r="B408" i="14"/>
  <c r="N409" i="14"/>
  <c r="B411" i="14"/>
  <c r="N412" i="14"/>
  <c r="B414" i="14"/>
  <c r="N415" i="14"/>
  <c r="B417" i="14"/>
  <c r="N418" i="14"/>
  <c r="B420" i="14"/>
  <c r="N421" i="14"/>
  <c r="B423" i="14"/>
  <c r="N424" i="14"/>
  <c r="B426" i="14"/>
  <c r="N427" i="14"/>
  <c r="B429" i="14"/>
  <c r="N430" i="14"/>
  <c r="B432" i="14"/>
  <c r="N433" i="14"/>
  <c r="B435" i="14"/>
  <c r="N436" i="14"/>
  <c r="B438" i="14"/>
  <c r="N439" i="14"/>
  <c r="B441" i="14"/>
  <c r="N442" i="14"/>
  <c r="B444" i="14"/>
  <c r="N445" i="14"/>
  <c r="B447" i="14"/>
  <c r="N448" i="14"/>
  <c r="B450" i="14"/>
  <c r="N451" i="14"/>
  <c r="B453" i="14"/>
  <c r="N454" i="14"/>
  <c r="B456" i="14"/>
  <c r="N457" i="14"/>
  <c r="B459" i="14"/>
  <c r="N460" i="14"/>
  <c r="B462" i="14"/>
  <c r="N463" i="14"/>
  <c r="B465" i="14"/>
  <c r="N466" i="14"/>
  <c r="B468" i="14"/>
  <c r="N469" i="14"/>
  <c r="B471" i="14"/>
  <c r="N472" i="14"/>
  <c r="B474" i="14"/>
  <c r="N475" i="14"/>
  <c r="B477" i="14"/>
  <c r="N478" i="14"/>
  <c r="B480" i="14"/>
  <c r="N481" i="14"/>
  <c r="B483" i="14"/>
  <c r="N484" i="14"/>
  <c r="B486" i="14"/>
  <c r="N487" i="14"/>
  <c r="B489" i="14"/>
  <c r="N490" i="14"/>
  <c r="B492" i="14"/>
  <c r="N493" i="14"/>
  <c r="B495" i="14"/>
  <c r="N496" i="14"/>
  <c r="B498" i="14"/>
  <c r="N499" i="14"/>
  <c r="B501" i="14"/>
  <c r="N502" i="14"/>
  <c r="B504" i="14"/>
  <c r="N505" i="14"/>
  <c r="B507" i="14"/>
  <c r="N508" i="14"/>
  <c r="B510" i="14"/>
  <c r="N511" i="14"/>
  <c r="B513" i="14"/>
  <c r="N514" i="14"/>
  <c r="B516" i="14"/>
  <c r="N517" i="14"/>
  <c r="B519" i="14"/>
  <c r="N520" i="14"/>
  <c r="B522" i="14"/>
  <c r="N523" i="14"/>
  <c r="B525" i="14"/>
  <c r="N526" i="14"/>
  <c r="B528" i="14"/>
  <c r="N529" i="14"/>
  <c r="B531" i="14"/>
  <c r="N532" i="14"/>
  <c r="B534" i="14"/>
  <c r="N535" i="14"/>
  <c r="B537" i="14"/>
  <c r="N538" i="14"/>
  <c r="B540" i="14"/>
  <c r="N541" i="14"/>
  <c r="B543" i="14"/>
  <c r="N544" i="14"/>
  <c r="B546" i="14"/>
  <c r="N547" i="14"/>
  <c r="B549" i="14"/>
  <c r="N550" i="14"/>
  <c r="B552" i="14"/>
  <c r="N553" i="14"/>
  <c r="B555" i="14"/>
  <c r="N556" i="14"/>
  <c r="B558" i="14"/>
  <c r="N559" i="14"/>
  <c r="B561" i="14"/>
  <c r="N562" i="14"/>
  <c r="B564" i="14"/>
  <c r="N565" i="14"/>
  <c r="B567" i="14"/>
  <c r="N568" i="14"/>
  <c r="B570" i="14"/>
  <c r="N571" i="14"/>
  <c r="B573" i="14"/>
  <c r="N574" i="14"/>
  <c r="B576" i="14"/>
  <c r="N577" i="14"/>
  <c r="B579" i="14"/>
  <c r="N580" i="14"/>
  <c r="B582" i="14"/>
  <c r="N583" i="14"/>
  <c r="B585" i="14"/>
  <c r="N586" i="14"/>
  <c r="B588" i="14"/>
  <c r="N589" i="14"/>
  <c r="B591" i="14"/>
  <c r="N592" i="14"/>
  <c r="B594" i="14"/>
  <c r="N595" i="14"/>
  <c r="B597" i="14"/>
  <c r="N598" i="14"/>
  <c r="B600" i="14"/>
  <c r="N601" i="14"/>
  <c r="B603" i="14"/>
  <c r="N604" i="14"/>
  <c r="B606" i="14"/>
  <c r="N607" i="14"/>
  <c r="B609" i="14"/>
  <c r="N610" i="14"/>
  <c r="B612" i="14"/>
  <c r="N613" i="14"/>
  <c r="B615" i="14"/>
  <c r="N616" i="14"/>
  <c r="B618" i="14"/>
  <c r="N619" i="14"/>
  <c r="B621" i="14"/>
  <c r="N622" i="14"/>
  <c r="B624" i="14"/>
  <c r="N625" i="14"/>
  <c r="B627" i="14"/>
  <c r="N628" i="14"/>
  <c r="B630" i="14"/>
  <c r="N631" i="14"/>
  <c r="B633" i="14"/>
  <c r="N634" i="14"/>
  <c r="B636" i="14"/>
  <c r="N637" i="14"/>
  <c r="B639" i="14"/>
  <c r="N640" i="14"/>
  <c r="B642" i="14"/>
  <c r="N643" i="14"/>
  <c r="B645" i="14"/>
  <c r="N646" i="14"/>
  <c r="B648" i="14"/>
  <c r="N649" i="14"/>
  <c r="AL650" i="14"/>
  <c r="B651" i="14"/>
  <c r="N652" i="14"/>
  <c r="AL653" i="14" s="1"/>
  <c r="B654" i="14"/>
  <c r="N655" i="14"/>
  <c r="AL656" i="14" s="1"/>
  <c r="B657" i="14"/>
  <c r="N658" i="14"/>
  <c r="AL659" i="14" s="1"/>
  <c r="B660" i="14"/>
  <c r="N661" i="14"/>
  <c r="B663" i="14"/>
  <c r="N664" i="14"/>
  <c r="AL665" i="14" s="1"/>
  <c r="B666" i="14"/>
  <c r="N667" i="14"/>
  <c r="B669" i="14"/>
  <c r="N670" i="14"/>
  <c r="B672" i="14"/>
  <c r="N673" i="14"/>
  <c r="B675" i="14"/>
  <c r="N676" i="14"/>
  <c r="B678" i="14"/>
  <c r="N679" i="14"/>
  <c r="B681" i="14"/>
  <c r="N682" i="14"/>
  <c r="B684" i="14"/>
  <c r="N685" i="14"/>
  <c r="B687" i="14"/>
  <c r="N688" i="14"/>
  <c r="B690" i="14"/>
  <c r="N691" i="14"/>
  <c r="AL692" i="14" s="1"/>
  <c r="B693" i="14"/>
  <c r="N694" i="14"/>
  <c r="B696" i="14"/>
  <c r="N697" i="14"/>
  <c r="B699" i="14"/>
  <c r="N700" i="14"/>
  <c r="B702" i="14"/>
  <c r="N703" i="14"/>
  <c r="B705" i="14"/>
  <c r="N706" i="14"/>
  <c r="B708" i="14"/>
  <c r="N709" i="14"/>
  <c r="B711" i="14"/>
  <c r="N712" i="14"/>
  <c r="B714" i="14"/>
  <c r="N715" i="14"/>
  <c r="B717" i="14"/>
  <c r="N718" i="14"/>
  <c r="B720" i="14"/>
  <c r="N721" i="14"/>
  <c r="B723" i="14"/>
  <c r="N724" i="14"/>
  <c r="B726" i="14"/>
  <c r="N727" i="14"/>
  <c r="B729" i="14"/>
  <c r="N730" i="14"/>
  <c r="B732" i="14"/>
  <c r="N733" i="14"/>
  <c r="B735" i="14"/>
  <c r="N736" i="14"/>
  <c r="B738" i="14"/>
  <c r="N739" i="14"/>
  <c r="B741" i="14"/>
  <c r="N742" i="14"/>
  <c r="B744" i="14"/>
  <c r="N745" i="14"/>
  <c r="B747" i="14"/>
  <c r="N748" i="14"/>
  <c r="B750" i="14"/>
  <c r="N751" i="14"/>
  <c r="B753" i="14"/>
  <c r="N754" i="14"/>
  <c r="B756" i="14"/>
  <c r="N757" i="14"/>
  <c r="B759" i="14"/>
  <c r="N760" i="14"/>
  <c r="B762" i="14"/>
  <c r="N763" i="14"/>
  <c r="B765" i="14"/>
  <c r="N766" i="14"/>
  <c r="B768" i="14"/>
  <c r="N769" i="14"/>
  <c r="AL770" i="14"/>
  <c r="B771" i="14"/>
  <c r="N772" i="14"/>
  <c r="AL773" i="14" s="1"/>
  <c r="B774" i="14"/>
  <c r="N775" i="14"/>
  <c r="AL776" i="14" s="1"/>
  <c r="B777" i="14"/>
  <c r="N778" i="14"/>
  <c r="B780" i="14"/>
  <c r="N781" i="14"/>
  <c r="AL782" i="14" s="1"/>
  <c r="B783" i="14"/>
  <c r="N784" i="14"/>
  <c r="B786" i="14"/>
  <c r="N787" i="14"/>
  <c r="B789" i="14"/>
  <c r="N790" i="14"/>
  <c r="B792" i="14"/>
  <c r="N793" i="14"/>
  <c r="AL794" i="14" s="1"/>
  <c r="B795" i="14"/>
  <c r="N796" i="14"/>
  <c r="B798" i="14"/>
  <c r="N799" i="14"/>
  <c r="AL800" i="14" s="1"/>
  <c r="B801" i="14"/>
  <c r="N802" i="14"/>
  <c r="B804" i="14"/>
  <c r="N805" i="14"/>
  <c r="B807" i="14"/>
  <c r="N808" i="14"/>
  <c r="B810" i="14"/>
  <c r="N811" i="14"/>
  <c r="B813" i="14"/>
  <c r="N814" i="14"/>
  <c r="B816" i="14"/>
  <c r="N817" i="14"/>
  <c r="B819" i="14"/>
  <c r="N820" i="14"/>
  <c r="B822" i="14"/>
  <c r="N823" i="14"/>
  <c r="B825" i="14"/>
  <c r="N826" i="14"/>
  <c r="B828" i="14"/>
  <c r="N829" i="14"/>
  <c r="AL830" i="14" s="1"/>
  <c r="B831" i="14"/>
  <c r="N832" i="14"/>
  <c r="B834" i="14"/>
  <c r="N835" i="14"/>
  <c r="B837" i="14"/>
  <c r="N838" i="14"/>
  <c r="AL839" i="14" s="1"/>
  <c r="B840" i="14"/>
  <c r="N841" i="14"/>
  <c r="AL842" i="14" s="1"/>
  <c r="B843" i="14"/>
  <c r="N844" i="14"/>
  <c r="AL845" i="14" s="1"/>
  <c r="B846" i="14"/>
  <c r="N847" i="14"/>
  <c r="AL848" i="14" s="1"/>
  <c r="B849" i="14"/>
  <c r="N850" i="14"/>
  <c r="B852" i="14"/>
  <c r="N853" i="14"/>
  <c r="AL854" i="14" s="1"/>
  <c r="B855" i="14"/>
  <c r="N856" i="14"/>
  <c r="B858" i="14"/>
  <c r="N859" i="14"/>
  <c r="B861" i="14"/>
  <c r="N862" i="14"/>
  <c r="B864" i="14"/>
  <c r="N865" i="14"/>
  <c r="B867" i="14"/>
  <c r="N868" i="14"/>
  <c r="AL869" i="14" s="1"/>
  <c r="B870" i="14"/>
  <c r="N871" i="14"/>
  <c r="B873" i="14"/>
  <c r="N874" i="14"/>
  <c r="B876" i="14"/>
  <c r="N877" i="14"/>
  <c r="B879" i="14"/>
  <c r="N880" i="14"/>
  <c r="B882" i="14"/>
  <c r="N883" i="14"/>
  <c r="B885" i="14"/>
  <c r="N886" i="14"/>
  <c r="B888" i="14"/>
  <c r="N889" i="14"/>
  <c r="B891" i="14"/>
  <c r="N892" i="14"/>
  <c r="B894" i="14"/>
  <c r="N895" i="14"/>
  <c r="AL896" i="14" s="1"/>
  <c r="B897" i="14"/>
  <c r="N898" i="14"/>
  <c r="B900" i="14"/>
  <c r="N901" i="14"/>
  <c r="Z5" i="14"/>
  <c r="Z8" i="14"/>
  <c r="Z11" i="14"/>
  <c r="Z14" i="14"/>
  <c r="Z17" i="14"/>
  <c r="Z20" i="14"/>
  <c r="Z23" i="14"/>
  <c r="Z26" i="14"/>
  <c r="Z29" i="14"/>
  <c r="Z32" i="14"/>
  <c r="Z35" i="14"/>
  <c r="Z38" i="14"/>
  <c r="Z41" i="14"/>
  <c r="Z44" i="14"/>
  <c r="Z47" i="14"/>
  <c r="Z50" i="14"/>
  <c r="Z53" i="14"/>
  <c r="Z56" i="14"/>
  <c r="Z59" i="14"/>
  <c r="Z62" i="14"/>
  <c r="Z65" i="14"/>
  <c r="Z68" i="14"/>
  <c r="Z71" i="14"/>
  <c r="Z74" i="14"/>
  <c r="Z77" i="14"/>
  <c r="Z80" i="14"/>
  <c r="Z83" i="14"/>
  <c r="Z86" i="14"/>
  <c r="Z89" i="14"/>
  <c r="Z92" i="14"/>
  <c r="Z95" i="14"/>
  <c r="Z98" i="14"/>
  <c r="Z101" i="14"/>
  <c r="Z104" i="14"/>
  <c r="Z107" i="14"/>
  <c r="Z110" i="14"/>
  <c r="Z113" i="14"/>
  <c r="Z116" i="14"/>
  <c r="Z119" i="14"/>
  <c r="Z122" i="14"/>
  <c r="Z125" i="14"/>
  <c r="Z128" i="14"/>
  <c r="Z131" i="14"/>
  <c r="Z134" i="14"/>
  <c r="Z137" i="14"/>
  <c r="Z140" i="14"/>
  <c r="Z143" i="14"/>
  <c r="Z146" i="14"/>
  <c r="Z149" i="14"/>
  <c r="Z152" i="14"/>
  <c r="Z155" i="14"/>
  <c r="Z158" i="14"/>
  <c r="Z161" i="14"/>
  <c r="Z164" i="14"/>
  <c r="Z167" i="14"/>
  <c r="Z170" i="14"/>
  <c r="Z173" i="14"/>
  <c r="Z176" i="14"/>
  <c r="Z179" i="14"/>
  <c r="Z182" i="14"/>
  <c r="Z185" i="14"/>
  <c r="Z188" i="14"/>
  <c r="Z191" i="14"/>
  <c r="Z194" i="14"/>
  <c r="Z197" i="14"/>
  <c r="Z200" i="14"/>
  <c r="Z203" i="14"/>
  <c r="Z206" i="14"/>
  <c r="Z209" i="14"/>
  <c r="Z212" i="14"/>
  <c r="Z215" i="14"/>
  <c r="Z218" i="14"/>
  <c r="Z221" i="14"/>
  <c r="Z224" i="14"/>
  <c r="Z227" i="14"/>
  <c r="Z230" i="14"/>
  <c r="Z233" i="14"/>
  <c r="Z236" i="14"/>
  <c r="Z239" i="14"/>
  <c r="Z242" i="14"/>
  <c r="Z245" i="14"/>
  <c r="Z248" i="14"/>
  <c r="Z251" i="14"/>
  <c r="Z254" i="14"/>
  <c r="Z257" i="14"/>
  <c r="Z260" i="14"/>
  <c r="Z263" i="14"/>
  <c r="Z266" i="14"/>
  <c r="Z269" i="14"/>
  <c r="Z272" i="14"/>
  <c r="Z275" i="14"/>
  <c r="Z278" i="14"/>
  <c r="Z281" i="14"/>
  <c r="Z284" i="14"/>
  <c r="Z287" i="14"/>
  <c r="Z290" i="14"/>
  <c r="Z293" i="14"/>
  <c r="Z296" i="14"/>
  <c r="Z299" i="14"/>
  <c r="Z302" i="14"/>
  <c r="Z305" i="14"/>
  <c r="Z308" i="14"/>
  <c r="Z311" i="14"/>
  <c r="Z314" i="14"/>
  <c r="Z317" i="14"/>
  <c r="Z320" i="14"/>
  <c r="Z323" i="14"/>
  <c r="Z326" i="14"/>
  <c r="Z329" i="14"/>
  <c r="Z332" i="14"/>
  <c r="Z335" i="14"/>
  <c r="Z338" i="14"/>
  <c r="Z341" i="14"/>
  <c r="Z344" i="14"/>
  <c r="Z347" i="14"/>
  <c r="Z350" i="14"/>
  <c r="Z353" i="14"/>
  <c r="Z356" i="14"/>
  <c r="Z359" i="14"/>
  <c r="Z362" i="14"/>
  <c r="Z365" i="14"/>
  <c r="Z368" i="14"/>
  <c r="Z371" i="14"/>
  <c r="Z374" i="14"/>
  <c r="Z377" i="14"/>
  <c r="Z380" i="14"/>
  <c r="Z383" i="14"/>
  <c r="Z386" i="14"/>
  <c r="Z389" i="14"/>
  <c r="Z392" i="14"/>
  <c r="Z395" i="14"/>
  <c r="Z398" i="14"/>
  <c r="Z401" i="14"/>
  <c r="Z404" i="14"/>
  <c r="Z407" i="14"/>
  <c r="Z410" i="14"/>
  <c r="Z413" i="14"/>
  <c r="Z416" i="14"/>
  <c r="Z419" i="14"/>
  <c r="Z422" i="14"/>
  <c r="Z425" i="14"/>
  <c r="Z428" i="14"/>
  <c r="Z431" i="14"/>
  <c r="Z434" i="14"/>
  <c r="Z437" i="14"/>
  <c r="Z440" i="14"/>
  <c r="Z443" i="14"/>
  <c r="Z446" i="14"/>
  <c r="Z449" i="14"/>
  <c r="Z452" i="14"/>
  <c r="Z455" i="14"/>
  <c r="Z458" i="14"/>
  <c r="Z461" i="14"/>
  <c r="Z464" i="14"/>
  <c r="Z467" i="14"/>
  <c r="Z470" i="14"/>
  <c r="Z473" i="14"/>
  <c r="Z476" i="14"/>
  <c r="Z479" i="14"/>
  <c r="Z482" i="14"/>
  <c r="Z485" i="14"/>
  <c r="Z488" i="14"/>
  <c r="Z491" i="14"/>
  <c r="Z494" i="14"/>
  <c r="Z497" i="14"/>
  <c r="Z500" i="14"/>
  <c r="Z503" i="14"/>
  <c r="Z506" i="14"/>
  <c r="Z509" i="14"/>
  <c r="Z512" i="14"/>
  <c r="Z515" i="14"/>
  <c r="Z518" i="14"/>
  <c r="Z521" i="14"/>
  <c r="Z524" i="14"/>
  <c r="Z527" i="14"/>
  <c r="Z530" i="14"/>
  <c r="Z533" i="14"/>
  <c r="Z536" i="14"/>
  <c r="Z539" i="14"/>
  <c r="Z542" i="14"/>
  <c r="Z545" i="14"/>
  <c r="Z548" i="14"/>
  <c r="Z551" i="14"/>
  <c r="Z554" i="14"/>
  <c r="Z557" i="14"/>
  <c r="Z560" i="14"/>
  <c r="Z563" i="14"/>
  <c r="Z566" i="14"/>
  <c r="Z569" i="14"/>
  <c r="Z572" i="14"/>
  <c r="Z575" i="14"/>
  <c r="Z578" i="14"/>
  <c r="Z581" i="14"/>
  <c r="Z584" i="14"/>
  <c r="Z587" i="14"/>
  <c r="Z590" i="14"/>
  <c r="Z593" i="14"/>
  <c r="Z596" i="14"/>
  <c r="Z599" i="14"/>
  <c r="Z602" i="14"/>
  <c r="Z605" i="14"/>
  <c r="Z608" i="14"/>
  <c r="Z611" i="14"/>
  <c r="Z614" i="14"/>
  <c r="Z617" i="14"/>
  <c r="Z620" i="14"/>
  <c r="Z623" i="14"/>
  <c r="Z626" i="14"/>
  <c r="Z629" i="14"/>
  <c r="Z632" i="14"/>
  <c r="Z635" i="14"/>
  <c r="Z638" i="14"/>
  <c r="Z641" i="14"/>
  <c r="Z644" i="14"/>
  <c r="Z647" i="14"/>
  <c r="Z650" i="14"/>
  <c r="Z653" i="14"/>
  <c r="Z656" i="14"/>
  <c r="Z659" i="14"/>
  <c r="Z662" i="14"/>
  <c r="Z665" i="14"/>
  <c r="Z668" i="14"/>
  <c r="Z671" i="14"/>
  <c r="Z674" i="14"/>
  <c r="Z677" i="14"/>
  <c r="Z680" i="14"/>
  <c r="Z683" i="14"/>
  <c r="Z686" i="14"/>
  <c r="Z689" i="14"/>
  <c r="Z692" i="14"/>
  <c r="Z695" i="14"/>
  <c r="Z698" i="14"/>
  <c r="Z701" i="14"/>
  <c r="Z704" i="14"/>
  <c r="Z707" i="14"/>
  <c r="Z710" i="14"/>
  <c r="Z713" i="14"/>
  <c r="Z716" i="14"/>
  <c r="Z719" i="14"/>
  <c r="Z722" i="14"/>
  <c r="Z725" i="14"/>
  <c r="Z728" i="14"/>
  <c r="Z731" i="14"/>
  <c r="Z734" i="14"/>
  <c r="Z737" i="14"/>
  <c r="Z740" i="14"/>
  <c r="Z743" i="14"/>
  <c r="Z746" i="14"/>
  <c r="Z749" i="14"/>
  <c r="Z752" i="14"/>
  <c r="Z755" i="14"/>
  <c r="Z758" i="14"/>
  <c r="Z761" i="14"/>
  <c r="Z764" i="14"/>
  <c r="Z767" i="14"/>
  <c r="Z770" i="14"/>
  <c r="Z773" i="14"/>
  <c r="Z776" i="14"/>
  <c r="Z779" i="14"/>
  <c r="Z782" i="14"/>
  <c r="Z785" i="14"/>
  <c r="Z788" i="14"/>
  <c r="Z791" i="14"/>
  <c r="Z794" i="14"/>
  <c r="Z797" i="14"/>
  <c r="Z800" i="14"/>
  <c r="Z803" i="14"/>
  <c r="Z806" i="14"/>
  <c r="Z809" i="14"/>
  <c r="Z812" i="14"/>
  <c r="Z815" i="14"/>
  <c r="Z818" i="14"/>
  <c r="Z821" i="14"/>
  <c r="Z824" i="14"/>
  <c r="Z827" i="14"/>
  <c r="Z830" i="14"/>
  <c r="Z833" i="14"/>
  <c r="Z836" i="14"/>
  <c r="Z839" i="14"/>
  <c r="Z842" i="14"/>
  <c r="Z845" i="14"/>
  <c r="Z848" i="14"/>
  <c r="Z851" i="14"/>
  <c r="Z854" i="14"/>
  <c r="Z857" i="14"/>
  <c r="Z860" i="14"/>
  <c r="Z863" i="14"/>
  <c r="Z866" i="14"/>
  <c r="Z869" i="14"/>
  <c r="Z872" i="14"/>
  <c r="Z875" i="14"/>
  <c r="Z878" i="14"/>
  <c r="Z881" i="14"/>
  <c r="Z884" i="14"/>
  <c r="Z887" i="14"/>
  <c r="Z890" i="14"/>
  <c r="Z893" i="14"/>
  <c r="Z896" i="14"/>
  <c r="Z899" i="14"/>
  <c r="Z902" i="14"/>
  <c r="Y5" i="14"/>
  <c r="Y8" i="14"/>
  <c r="Y11" i="14"/>
  <c r="Y14" i="14"/>
  <c r="Y17" i="14"/>
  <c r="Y20" i="14"/>
  <c r="Y23" i="14"/>
  <c r="Y26" i="14"/>
  <c r="Y29" i="14"/>
  <c r="Y32" i="14"/>
  <c r="Y35" i="14"/>
  <c r="Y38" i="14"/>
  <c r="Y41" i="14"/>
  <c r="Y44" i="14"/>
  <c r="Y47" i="14"/>
  <c r="Y50" i="14"/>
  <c r="Y53" i="14"/>
  <c r="Y56" i="14"/>
  <c r="Y59" i="14"/>
  <c r="Y62" i="14"/>
  <c r="Y65" i="14"/>
  <c r="Y68" i="14"/>
  <c r="Y71" i="14"/>
  <c r="Y74" i="14"/>
  <c r="Y77" i="14"/>
  <c r="Y80" i="14"/>
  <c r="Y83" i="14"/>
  <c r="Y86" i="14"/>
  <c r="Y89" i="14"/>
  <c r="Y92" i="14"/>
  <c r="Y95" i="14"/>
  <c r="Y98" i="14"/>
  <c r="Y101" i="14"/>
  <c r="Y104" i="14"/>
  <c r="Y107" i="14"/>
  <c r="Y110" i="14"/>
  <c r="Y113" i="14"/>
  <c r="Y116" i="14"/>
  <c r="Y119" i="14"/>
  <c r="Y122" i="14"/>
  <c r="Y125" i="14"/>
  <c r="Y128" i="14"/>
  <c r="Y131" i="14"/>
  <c r="Y134" i="14"/>
  <c r="Y137" i="14"/>
  <c r="Y140" i="14"/>
  <c r="Y143" i="14"/>
  <c r="Y146" i="14"/>
  <c r="Y149" i="14"/>
  <c r="Y152" i="14"/>
  <c r="Y155" i="14"/>
  <c r="Y158" i="14"/>
  <c r="Y161" i="14"/>
  <c r="Y164" i="14"/>
  <c r="Y167" i="14"/>
  <c r="Y170" i="14"/>
  <c r="Y173" i="14"/>
  <c r="Y176" i="14"/>
  <c r="Y179" i="14"/>
  <c r="Y182" i="14"/>
  <c r="Y185" i="14"/>
  <c r="Y188" i="14"/>
  <c r="Y191" i="14"/>
  <c r="Y194" i="14"/>
  <c r="Y197" i="14"/>
  <c r="Y200" i="14"/>
  <c r="Y203" i="14"/>
  <c r="Y206" i="14"/>
  <c r="Y209" i="14"/>
  <c r="Y212" i="14"/>
  <c r="Y215" i="14"/>
  <c r="Y218" i="14"/>
  <c r="Y221" i="14"/>
  <c r="Y224" i="14"/>
  <c r="Y227" i="14"/>
  <c r="Y230" i="14"/>
  <c r="Y233" i="14"/>
  <c r="Y236" i="14"/>
  <c r="Y239" i="14"/>
  <c r="Y242" i="14"/>
  <c r="Y245" i="14"/>
  <c r="Y248" i="14"/>
  <c r="Y251" i="14"/>
  <c r="Y254" i="14"/>
  <c r="Y257" i="14"/>
  <c r="Y260" i="14"/>
  <c r="Y263" i="14"/>
  <c r="Y266" i="14"/>
  <c r="Y269" i="14"/>
  <c r="Y272" i="14"/>
  <c r="Y275" i="14"/>
  <c r="Y278" i="14"/>
  <c r="Y281" i="14"/>
  <c r="Y284" i="14"/>
  <c r="Y287" i="14"/>
  <c r="Y290" i="14"/>
  <c r="Y293" i="14"/>
  <c r="Y296" i="14"/>
  <c r="Y299" i="14"/>
  <c r="Y302" i="14"/>
  <c r="Y305" i="14"/>
  <c r="Y308" i="14"/>
  <c r="Y311" i="14"/>
  <c r="Y314" i="14"/>
  <c r="Y317" i="14"/>
  <c r="Y320" i="14"/>
  <c r="Y323" i="14"/>
  <c r="Y326" i="14"/>
  <c r="Y329" i="14"/>
  <c r="Y332" i="14"/>
  <c r="Y335" i="14"/>
  <c r="Y338" i="14"/>
  <c r="Y341" i="14"/>
  <c r="Y344" i="14"/>
  <c r="Y347" i="14"/>
  <c r="Y350" i="14"/>
  <c r="Y353" i="14"/>
  <c r="Y356" i="14"/>
  <c r="Y359" i="14"/>
  <c r="Y362" i="14"/>
  <c r="Y365" i="14"/>
  <c r="Y368" i="14"/>
  <c r="Y371" i="14"/>
  <c r="Y374" i="14"/>
  <c r="Y377" i="14"/>
  <c r="Y380" i="14"/>
  <c r="Y383" i="14"/>
  <c r="Y386" i="14"/>
  <c r="Y389" i="14"/>
  <c r="Y392" i="14"/>
  <c r="Y395" i="14"/>
  <c r="Y398" i="14"/>
  <c r="Y401" i="14"/>
  <c r="Y404" i="14"/>
  <c r="Y407" i="14"/>
  <c r="Y410" i="14"/>
  <c r="Y413" i="14"/>
  <c r="Y416" i="14"/>
  <c r="Y419" i="14"/>
  <c r="Y422" i="14"/>
  <c r="Y425" i="14"/>
  <c r="Y428" i="14"/>
  <c r="Y431" i="14"/>
  <c r="Y434" i="14"/>
  <c r="Y437" i="14"/>
  <c r="Y440" i="14"/>
  <c r="Y443" i="14"/>
  <c r="Y446" i="14"/>
  <c r="Y449" i="14"/>
  <c r="Y452" i="14"/>
  <c r="Y455" i="14"/>
  <c r="Y458" i="14"/>
  <c r="Y461" i="14"/>
  <c r="Y464" i="14"/>
  <c r="Y467" i="14"/>
  <c r="Y470" i="14"/>
  <c r="Y473" i="14"/>
  <c r="Y476" i="14"/>
  <c r="Y479" i="14"/>
  <c r="Y482" i="14"/>
  <c r="Y485" i="14"/>
  <c r="Y488" i="14"/>
  <c r="Y491" i="14"/>
  <c r="Y494" i="14"/>
  <c r="Y497" i="14"/>
  <c r="Y500" i="14"/>
  <c r="Y503" i="14"/>
  <c r="Y506" i="14"/>
  <c r="Y509" i="14"/>
  <c r="Y512" i="14"/>
  <c r="Y515" i="14"/>
  <c r="Y518" i="14"/>
  <c r="Y521" i="14"/>
  <c r="Y524" i="14"/>
  <c r="Y527" i="14"/>
  <c r="Y530" i="14"/>
  <c r="Y533" i="14"/>
  <c r="Y536" i="14"/>
  <c r="Y539" i="14"/>
  <c r="Y542" i="14"/>
  <c r="Y545" i="14"/>
  <c r="Y548" i="14"/>
  <c r="Y551" i="14"/>
  <c r="Y554" i="14"/>
  <c r="Y557" i="14"/>
  <c r="Y560" i="14"/>
  <c r="Y563" i="14"/>
  <c r="Y566" i="14"/>
  <c r="Y569" i="14"/>
  <c r="Y572" i="14"/>
  <c r="Y575" i="14"/>
  <c r="Y578" i="14"/>
  <c r="Y581" i="14"/>
  <c r="Y584" i="14"/>
  <c r="Y587" i="14"/>
  <c r="Y590" i="14"/>
  <c r="Y593" i="14"/>
  <c r="Y596" i="14"/>
  <c r="Y599" i="14"/>
  <c r="Y602" i="14"/>
  <c r="Y605" i="14"/>
  <c r="Y608" i="14"/>
  <c r="Y611" i="14"/>
  <c r="Y614" i="14"/>
  <c r="Y617" i="14"/>
  <c r="Y620" i="14"/>
  <c r="Y623" i="14"/>
  <c r="Y626" i="14"/>
  <c r="Y629" i="14"/>
  <c r="Y632" i="14"/>
  <c r="Y635" i="14"/>
  <c r="Y638" i="14"/>
  <c r="Y641" i="14"/>
  <c r="Y644" i="14"/>
  <c r="Y647" i="14"/>
  <c r="Y650" i="14"/>
  <c r="Y653" i="14"/>
  <c r="Y656" i="14"/>
  <c r="Y659" i="14"/>
  <c r="Y662" i="14"/>
  <c r="Y665" i="14"/>
  <c r="Y668" i="14"/>
  <c r="Y671" i="14"/>
  <c r="Y674" i="14"/>
  <c r="Y677" i="14"/>
  <c r="Y680" i="14"/>
  <c r="Y683" i="14"/>
  <c r="Y686" i="14"/>
  <c r="Y689" i="14"/>
  <c r="Y692" i="14"/>
  <c r="Y695" i="14"/>
  <c r="Y698" i="14"/>
  <c r="Y701" i="14"/>
  <c r="Y704" i="14"/>
  <c r="Y707" i="14"/>
  <c r="Y710" i="14"/>
  <c r="Y713" i="14"/>
  <c r="Y716" i="14"/>
  <c r="Y719" i="14"/>
  <c r="Y722" i="14"/>
  <c r="Y725" i="14"/>
  <c r="Y728" i="14"/>
  <c r="Y731" i="14"/>
  <c r="Y734" i="14"/>
  <c r="Y737" i="14"/>
  <c r="Y740" i="14"/>
  <c r="Y743" i="14"/>
  <c r="Y746" i="14"/>
  <c r="Y749" i="14"/>
  <c r="Y752" i="14"/>
  <c r="Y755" i="14"/>
  <c r="Y758" i="14"/>
  <c r="Y761" i="14"/>
  <c r="Y764" i="14"/>
  <c r="Y767" i="14"/>
  <c r="Y770" i="14"/>
  <c r="Y773" i="14"/>
  <c r="Y776" i="14"/>
  <c r="Y779" i="14"/>
  <c r="Y782" i="14"/>
  <c r="Y785" i="14"/>
  <c r="Y788" i="14"/>
  <c r="Y791" i="14"/>
  <c r="Y794" i="14"/>
  <c r="Y797" i="14"/>
  <c r="Y800" i="14"/>
  <c r="Y803" i="14"/>
  <c r="Y806" i="14"/>
  <c r="Y809" i="14"/>
  <c r="Y812" i="14"/>
  <c r="Y815" i="14"/>
  <c r="Y818" i="14"/>
  <c r="Y821" i="14"/>
  <c r="Y824" i="14"/>
  <c r="Y827" i="14"/>
  <c r="Y830" i="14"/>
  <c r="Y833" i="14"/>
  <c r="Y836" i="14"/>
  <c r="Y839" i="14"/>
  <c r="Y842" i="14"/>
  <c r="Y845" i="14"/>
  <c r="Y848" i="14"/>
  <c r="Y851" i="14"/>
  <c r="Y854" i="14"/>
  <c r="Y857" i="14"/>
  <c r="Y860" i="14"/>
  <c r="Y863" i="14"/>
  <c r="Y866" i="14"/>
  <c r="Y869" i="14"/>
  <c r="Y872" i="14"/>
  <c r="Y875" i="14"/>
  <c r="Y878" i="14"/>
  <c r="Y881" i="14"/>
  <c r="Y884" i="14"/>
  <c r="Y887" i="14"/>
  <c r="Y890" i="14"/>
  <c r="Y893" i="14"/>
  <c r="Y896" i="14"/>
  <c r="Y899"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AM5" i="14" s="1"/>
  <c r="C6" i="14"/>
  <c r="O7" i="14"/>
  <c r="AA8" i="14" s="1"/>
  <c r="C9" i="14"/>
  <c r="O10" i="14"/>
  <c r="C12" i="14"/>
  <c r="O13" i="14"/>
  <c r="AA14" i="14" s="1"/>
  <c r="C15" i="14"/>
  <c r="O16" i="14"/>
  <c r="AM17" i="14" s="1"/>
  <c r="C18" i="14"/>
  <c r="O19" i="14"/>
  <c r="AA20" i="14" s="1"/>
  <c r="C21" i="14"/>
  <c r="O22" i="14"/>
  <c r="C24" i="14"/>
  <c r="O25" i="14"/>
  <c r="C27" i="14"/>
  <c r="O28" i="14"/>
  <c r="C30" i="14"/>
  <c r="O31" i="14"/>
  <c r="C33" i="14"/>
  <c r="O34" i="14"/>
  <c r="C36" i="14"/>
  <c r="O37" i="14"/>
  <c r="C39" i="14"/>
  <c r="O40" i="14"/>
  <c r="AM41" i="14" s="1"/>
  <c r="C42" i="14"/>
  <c r="O43" i="14"/>
  <c r="C45" i="14"/>
  <c r="O46" i="14"/>
  <c r="C48" i="14"/>
  <c r="O49" i="14"/>
  <c r="C51" i="14"/>
  <c r="O52" i="14"/>
  <c r="C54" i="14"/>
  <c r="O55" i="14"/>
  <c r="C57" i="14"/>
  <c r="O58" i="14"/>
  <c r="C60" i="14"/>
  <c r="O61" i="14"/>
  <c r="C63" i="14"/>
  <c r="O64" i="14"/>
  <c r="C66" i="14"/>
  <c r="O67" i="14"/>
  <c r="C69" i="14"/>
  <c r="O70" i="14"/>
  <c r="C72" i="14"/>
  <c r="O73" i="14"/>
  <c r="C75" i="14"/>
  <c r="O76" i="14"/>
  <c r="C78" i="14"/>
  <c r="O79" i="14"/>
  <c r="C81" i="14"/>
  <c r="O82" i="14"/>
  <c r="C84" i="14"/>
  <c r="O85" i="14"/>
  <c r="C87" i="14"/>
  <c r="O88" i="14"/>
  <c r="AM89" i="14" s="1"/>
  <c r="C90" i="14"/>
  <c r="O91" i="14"/>
  <c r="AM92" i="14" s="1"/>
  <c r="C93" i="14"/>
  <c r="O94" i="14"/>
  <c r="AM95" i="14" s="1"/>
  <c r="C96" i="14"/>
  <c r="O97" i="14"/>
  <c r="C99" i="14"/>
  <c r="O100" i="14"/>
  <c r="AM101" i="14" s="1"/>
  <c r="C102" i="14"/>
  <c r="O103" i="14"/>
  <c r="C105" i="14"/>
  <c r="O106" i="14"/>
  <c r="C108" i="14"/>
  <c r="O109" i="14"/>
  <c r="C111" i="14"/>
  <c r="O112" i="14"/>
  <c r="AM113" i="14" s="1"/>
  <c r="C114" i="14"/>
  <c r="O115" i="14"/>
  <c r="C117" i="14"/>
  <c r="O118" i="14"/>
  <c r="C120" i="14"/>
  <c r="O121" i="14"/>
  <c r="C123" i="14"/>
  <c r="O124" i="14"/>
  <c r="C126" i="14"/>
  <c r="O127" i="14"/>
  <c r="C129" i="14"/>
  <c r="O130" i="14"/>
  <c r="C132" i="14"/>
  <c r="O133" i="14"/>
  <c r="C135" i="14"/>
  <c r="O136" i="14"/>
  <c r="AM137" i="14" s="1"/>
  <c r="C138" i="14"/>
  <c r="O139" i="14"/>
  <c r="C141" i="14"/>
  <c r="O142" i="14"/>
  <c r="C144" i="14"/>
  <c r="O145" i="14"/>
  <c r="C147" i="14"/>
  <c r="O148" i="14"/>
  <c r="C150" i="14"/>
  <c r="O151" i="14"/>
  <c r="C153" i="14"/>
  <c r="O154" i="14"/>
  <c r="C156" i="14"/>
  <c r="O157" i="14"/>
  <c r="C159" i="14"/>
  <c r="O160" i="14"/>
  <c r="C162" i="14"/>
  <c r="O163" i="14"/>
  <c r="C165" i="14"/>
  <c r="O166" i="14"/>
  <c r="C168" i="14"/>
  <c r="O169" i="14"/>
  <c r="C171" i="14"/>
  <c r="O172" i="14"/>
  <c r="C174" i="14"/>
  <c r="O175" i="14"/>
  <c r="C177" i="14"/>
  <c r="O178" i="14"/>
  <c r="C180" i="14"/>
  <c r="O181" i="14"/>
  <c r="C183" i="14"/>
  <c r="O184" i="14"/>
  <c r="AM185" i="14" s="1"/>
  <c r="C186" i="14"/>
  <c r="O187" i="14"/>
  <c r="C189" i="14"/>
  <c r="O190" i="14"/>
  <c r="C192" i="14"/>
  <c r="O193" i="14"/>
  <c r="C195" i="14"/>
  <c r="O196" i="14"/>
  <c r="C198" i="14"/>
  <c r="O199" i="14"/>
  <c r="C201" i="14"/>
  <c r="O202" i="14"/>
  <c r="C204" i="14"/>
  <c r="O205" i="14"/>
  <c r="C207" i="14"/>
  <c r="O208" i="14"/>
  <c r="C210" i="14"/>
  <c r="O211" i="14"/>
  <c r="C213" i="14"/>
  <c r="O214" i="14"/>
  <c r="C216" i="14"/>
  <c r="O217" i="14"/>
  <c r="C219" i="14"/>
  <c r="O220" i="14"/>
  <c r="C222" i="14"/>
  <c r="O223" i="14"/>
  <c r="C225" i="14"/>
  <c r="O226" i="14"/>
  <c r="C228" i="14"/>
  <c r="O229" i="14"/>
  <c r="C231" i="14"/>
  <c r="O232" i="14"/>
  <c r="C234" i="14"/>
  <c r="O235" i="14"/>
  <c r="C237" i="14"/>
  <c r="O238" i="14"/>
  <c r="C240" i="14"/>
  <c r="O241" i="14"/>
  <c r="C243" i="14"/>
  <c r="O244" i="14"/>
  <c r="C246" i="14"/>
  <c r="O247" i="14"/>
  <c r="C249" i="14"/>
  <c r="O250" i="14"/>
  <c r="C252" i="14"/>
  <c r="O253" i="14"/>
  <c r="C255" i="14"/>
  <c r="O256" i="14"/>
  <c r="C258" i="14"/>
  <c r="O259" i="14"/>
  <c r="C261" i="14"/>
  <c r="O262" i="14"/>
  <c r="C264" i="14"/>
  <c r="O265" i="14"/>
  <c r="C267" i="14"/>
  <c r="O268" i="14"/>
  <c r="C270" i="14"/>
  <c r="O271" i="14"/>
  <c r="C273" i="14"/>
  <c r="O274" i="14"/>
  <c r="C276" i="14"/>
  <c r="O277" i="14"/>
  <c r="C279" i="14"/>
  <c r="O280" i="14"/>
  <c r="AM281" i="14" s="1"/>
  <c r="C282" i="14"/>
  <c r="O283" i="14"/>
  <c r="C285" i="14"/>
  <c r="O286" i="14"/>
  <c r="C288" i="14"/>
  <c r="O289" i="14"/>
  <c r="C291" i="14"/>
  <c r="O292" i="14"/>
  <c r="C294" i="14"/>
  <c r="O295" i="14"/>
  <c r="C297" i="14"/>
  <c r="O298" i="14"/>
  <c r="C300" i="14"/>
  <c r="O301" i="14"/>
  <c r="C303" i="14"/>
  <c r="O304" i="14"/>
  <c r="C306" i="14"/>
  <c r="O307" i="14"/>
  <c r="C309" i="14"/>
  <c r="O310" i="14"/>
  <c r="C312" i="14"/>
  <c r="O313" i="14"/>
  <c r="C315" i="14"/>
  <c r="O316" i="14"/>
  <c r="C318" i="14"/>
  <c r="O319" i="14"/>
  <c r="C321" i="14"/>
  <c r="O322" i="14"/>
  <c r="C324" i="14"/>
  <c r="O325" i="14"/>
  <c r="C327" i="14"/>
  <c r="O328" i="14"/>
  <c r="AM329" i="14" s="1"/>
  <c r="C330" i="14"/>
  <c r="O331" i="14"/>
  <c r="C333" i="14"/>
  <c r="O334" i="14"/>
  <c r="C336" i="14"/>
  <c r="O337" i="14"/>
  <c r="C339" i="14"/>
  <c r="O340" i="14"/>
  <c r="C342" i="14"/>
  <c r="O343" i="14"/>
  <c r="C345" i="14"/>
  <c r="O346" i="14"/>
  <c r="C348" i="14"/>
  <c r="O349" i="14"/>
  <c r="C351" i="14"/>
  <c r="O352" i="14"/>
  <c r="C354" i="14"/>
  <c r="O355" i="14"/>
  <c r="C357" i="14"/>
  <c r="O358" i="14"/>
  <c r="C360" i="14"/>
  <c r="O361" i="14"/>
  <c r="C363" i="14"/>
  <c r="O364" i="14"/>
  <c r="C366" i="14"/>
  <c r="O367" i="14"/>
  <c r="C369" i="14"/>
  <c r="O370" i="14"/>
  <c r="C372" i="14"/>
  <c r="O373" i="14"/>
  <c r="C375" i="14"/>
  <c r="O376" i="14"/>
  <c r="AM377" i="14" s="1"/>
  <c r="C378" i="14"/>
  <c r="O379" i="14"/>
  <c r="C381" i="14"/>
  <c r="O382" i="14"/>
  <c r="C384" i="14"/>
  <c r="O385" i="14"/>
  <c r="C387" i="14"/>
  <c r="O388" i="14"/>
  <c r="C390" i="14"/>
  <c r="O391" i="14"/>
  <c r="C393" i="14"/>
  <c r="O394" i="14"/>
  <c r="C396" i="14"/>
  <c r="O397" i="14"/>
  <c r="C399" i="14"/>
  <c r="O400" i="14"/>
  <c r="C402" i="14"/>
  <c r="O403" i="14"/>
  <c r="C405" i="14"/>
  <c r="O406" i="14"/>
  <c r="C408" i="14"/>
  <c r="O409" i="14"/>
  <c r="C411" i="14"/>
  <c r="O412" i="14"/>
  <c r="C414" i="14"/>
  <c r="O415" i="14"/>
  <c r="C417" i="14"/>
  <c r="O418" i="14"/>
  <c r="C420" i="14"/>
  <c r="O421" i="14"/>
  <c r="C423" i="14"/>
  <c r="O424" i="14"/>
  <c r="C426" i="14"/>
  <c r="O427" i="14"/>
  <c r="C429" i="14"/>
  <c r="O430" i="14"/>
  <c r="C432" i="14"/>
  <c r="O433" i="14"/>
  <c r="C435" i="14"/>
  <c r="O436" i="14"/>
  <c r="C438" i="14"/>
  <c r="O439" i="14"/>
  <c r="C441" i="14"/>
  <c r="O442" i="14"/>
  <c r="C444" i="14"/>
  <c r="O445" i="14"/>
  <c r="C447" i="14"/>
  <c r="O448" i="14"/>
  <c r="C450" i="14"/>
  <c r="O451" i="14"/>
  <c r="C453" i="14"/>
  <c r="O454" i="14"/>
  <c r="C456" i="14"/>
  <c r="O457" i="14"/>
  <c r="C459" i="14"/>
  <c r="O460" i="14"/>
  <c r="C462" i="14"/>
  <c r="O463" i="14"/>
  <c r="C465" i="14"/>
  <c r="O466" i="14"/>
  <c r="C468" i="14"/>
  <c r="O469" i="14"/>
  <c r="C471" i="14"/>
  <c r="O472" i="14"/>
  <c r="AM473" i="14" s="1"/>
  <c r="C474" i="14"/>
  <c r="O475" i="14"/>
  <c r="C477" i="14"/>
  <c r="O478" i="14"/>
  <c r="C480" i="14"/>
  <c r="O481" i="14"/>
  <c r="C483" i="14"/>
  <c r="O484" i="14"/>
  <c r="C486" i="14"/>
  <c r="O487" i="14"/>
  <c r="C489" i="14"/>
  <c r="O490" i="14"/>
  <c r="C492" i="14"/>
  <c r="O493" i="14"/>
  <c r="C495" i="14"/>
  <c r="O496" i="14"/>
  <c r="C498" i="14"/>
  <c r="O499" i="14"/>
  <c r="C501" i="14"/>
  <c r="O502" i="14"/>
  <c r="C504" i="14"/>
  <c r="O505" i="14"/>
  <c r="C507" i="14"/>
  <c r="O508" i="14"/>
  <c r="C510" i="14"/>
  <c r="O511" i="14"/>
  <c r="C513" i="14"/>
  <c r="O514" i="14"/>
  <c r="C516" i="14"/>
  <c r="O517" i="14"/>
  <c r="C519" i="14"/>
  <c r="O520" i="14"/>
  <c r="C522" i="14"/>
  <c r="O523" i="14"/>
  <c r="C525" i="14"/>
  <c r="O526" i="14"/>
  <c r="C528" i="14"/>
  <c r="O529" i="14"/>
  <c r="C531" i="14"/>
  <c r="O532" i="14"/>
  <c r="C534" i="14"/>
  <c r="O535" i="14"/>
  <c r="C537" i="14"/>
  <c r="O538" i="14"/>
  <c r="C540" i="14"/>
  <c r="O541" i="14"/>
  <c r="C543" i="14"/>
  <c r="O544" i="14"/>
  <c r="C546" i="14"/>
  <c r="O547" i="14"/>
  <c r="C549" i="14"/>
  <c r="O550" i="14"/>
  <c r="C552" i="14"/>
  <c r="O553" i="14"/>
  <c r="C555" i="14"/>
  <c r="O556" i="14"/>
  <c r="C558" i="14"/>
  <c r="O559" i="14"/>
  <c r="C561" i="14"/>
  <c r="O562" i="14"/>
  <c r="C564" i="14"/>
  <c r="O565" i="14"/>
  <c r="C567" i="14"/>
  <c r="O568" i="14"/>
  <c r="C570" i="14"/>
  <c r="O571" i="14"/>
  <c r="C573" i="14"/>
  <c r="O574" i="14"/>
  <c r="C576" i="14"/>
  <c r="O577" i="14"/>
  <c r="C579" i="14"/>
  <c r="O580" i="14"/>
  <c r="C582" i="14"/>
  <c r="O583" i="14"/>
  <c r="C585" i="14"/>
  <c r="O586" i="14"/>
  <c r="C588" i="14"/>
  <c r="O589" i="14"/>
  <c r="C591" i="14"/>
  <c r="O592" i="14"/>
  <c r="C594" i="14"/>
  <c r="O595" i="14"/>
  <c r="C597" i="14"/>
  <c r="O598" i="14"/>
  <c r="C600" i="14"/>
  <c r="O601" i="14"/>
  <c r="C603" i="14"/>
  <c r="O604" i="14"/>
  <c r="C606" i="14"/>
  <c r="O607" i="14"/>
  <c r="C609" i="14"/>
  <c r="O610" i="14"/>
  <c r="C612" i="14"/>
  <c r="O613" i="14"/>
  <c r="C615" i="14"/>
  <c r="O616" i="14"/>
  <c r="C618" i="14"/>
  <c r="O619" i="14"/>
  <c r="C621" i="14"/>
  <c r="O622" i="14"/>
  <c r="C624" i="14"/>
  <c r="O625" i="14"/>
  <c r="C627" i="14"/>
  <c r="O628" i="14"/>
  <c r="C630" i="14"/>
  <c r="O631" i="14"/>
  <c r="C633" i="14"/>
  <c r="O634" i="14"/>
  <c r="C636" i="14"/>
  <c r="O637" i="14"/>
  <c r="C639" i="14"/>
  <c r="O640" i="14"/>
  <c r="C642" i="14"/>
  <c r="O643" i="14"/>
  <c r="C645" i="14"/>
  <c r="O646" i="14"/>
  <c r="C648" i="14"/>
  <c r="O649" i="14"/>
  <c r="C651" i="14"/>
  <c r="O652" i="14"/>
  <c r="C654" i="14"/>
  <c r="O655" i="14"/>
  <c r="C657" i="14"/>
  <c r="O658" i="14"/>
  <c r="C660" i="14"/>
  <c r="O661" i="14"/>
  <c r="C663" i="14"/>
  <c r="O664" i="14"/>
  <c r="C666" i="14"/>
  <c r="O667" i="14"/>
  <c r="C669" i="14"/>
  <c r="O670" i="14"/>
  <c r="AM671" i="14" s="1"/>
  <c r="C672" i="14"/>
  <c r="O673" i="14"/>
  <c r="C675" i="14"/>
  <c r="O676" i="14"/>
  <c r="C678" i="14"/>
  <c r="O679" i="14"/>
  <c r="C681" i="14"/>
  <c r="O682" i="14"/>
  <c r="C684" i="14"/>
  <c r="O685" i="14"/>
  <c r="C687" i="14"/>
  <c r="O688" i="14"/>
  <c r="C690" i="14"/>
  <c r="O691" i="14"/>
  <c r="C693" i="14"/>
  <c r="O694" i="14"/>
  <c r="C696" i="14"/>
  <c r="O697" i="14"/>
  <c r="C699" i="14"/>
  <c r="O700" i="14"/>
  <c r="C702" i="14"/>
  <c r="O703" i="14"/>
  <c r="C705" i="14"/>
  <c r="O706" i="14"/>
  <c r="C708" i="14"/>
  <c r="O709" i="14"/>
  <c r="C711" i="14"/>
  <c r="O712" i="14"/>
  <c r="C714" i="14"/>
  <c r="O715" i="14"/>
  <c r="C717" i="14"/>
  <c r="O718" i="14"/>
  <c r="C720" i="14"/>
  <c r="O721" i="14"/>
  <c r="C723" i="14"/>
  <c r="O724" i="14"/>
  <c r="C726" i="14"/>
  <c r="O727" i="14"/>
  <c r="C729" i="14"/>
  <c r="O730" i="14"/>
  <c r="C732" i="14"/>
  <c r="O733" i="14"/>
  <c r="C735" i="14"/>
  <c r="O736" i="14"/>
  <c r="C738" i="14"/>
  <c r="O739" i="14"/>
  <c r="C741" i="14"/>
  <c r="O742" i="14"/>
  <c r="C744" i="14"/>
  <c r="O745" i="14"/>
  <c r="C747" i="14"/>
  <c r="O748" i="14"/>
  <c r="C750" i="14"/>
  <c r="O751" i="14"/>
  <c r="C753" i="14"/>
  <c r="O754" i="14"/>
  <c r="C756" i="14"/>
  <c r="O757" i="14"/>
  <c r="C759" i="14"/>
  <c r="O760" i="14"/>
  <c r="C762" i="14"/>
  <c r="O763" i="14"/>
  <c r="C765" i="14"/>
  <c r="O766" i="14"/>
  <c r="C768" i="14"/>
  <c r="O769" i="14"/>
  <c r="C771" i="14"/>
  <c r="O772" i="14"/>
  <c r="C774" i="14"/>
  <c r="O775" i="14"/>
  <c r="C777" i="14"/>
  <c r="O778" i="14"/>
  <c r="C780" i="14"/>
  <c r="O781" i="14"/>
  <c r="C783" i="14"/>
  <c r="O784" i="14"/>
  <c r="C786" i="14"/>
  <c r="O787" i="14"/>
  <c r="C789" i="14"/>
  <c r="O790" i="14"/>
  <c r="C792" i="14"/>
  <c r="O793" i="14"/>
  <c r="C795" i="14"/>
  <c r="O796" i="14"/>
  <c r="C798" i="14"/>
  <c r="O799" i="14"/>
  <c r="C801" i="14"/>
  <c r="O802" i="14"/>
  <c r="C804" i="14"/>
  <c r="O805" i="14"/>
  <c r="C807" i="14"/>
  <c r="O808" i="14"/>
  <c r="C810" i="14"/>
  <c r="O811" i="14"/>
  <c r="C813" i="14"/>
  <c r="O814" i="14"/>
  <c r="AM815" i="14" s="1"/>
  <c r="C816" i="14"/>
  <c r="O817" i="14"/>
  <c r="C819" i="14"/>
  <c r="O820" i="14"/>
  <c r="C822" i="14"/>
  <c r="O823" i="14"/>
  <c r="C825" i="14"/>
  <c r="O826" i="14"/>
  <c r="C828" i="14"/>
  <c r="O829" i="14"/>
  <c r="C831" i="14"/>
  <c r="O832" i="14"/>
  <c r="C834" i="14"/>
  <c r="O835" i="14"/>
  <c r="C837" i="14"/>
  <c r="O838" i="14"/>
  <c r="C840" i="14"/>
  <c r="O841" i="14"/>
  <c r="C843" i="14"/>
  <c r="O844" i="14"/>
  <c r="C846" i="14"/>
  <c r="O847" i="14"/>
  <c r="C849" i="14"/>
  <c r="O850" i="14"/>
  <c r="C852" i="14"/>
  <c r="O853" i="14"/>
  <c r="C855" i="14"/>
  <c r="O856" i="14"/>
  <c r="C858" i="14"/>
  <c r="O859" i="14"/>
  <c r="C861" i="14"/>
  <c r="O862" i="14"/>
  <c r="AM863" i="14" s="1"/>
  <c r="C864" i="14"/>
  <c r="O865" i="14"/>
  <c r="AM866" i="14" s="1"/>
  <c r="C867" i="14"/>
  <c r="O868" i="14"/>
  <c r="AM869" i="14" s="1"/>
  <c r="C870" i="14"/>
  <c r="O871" i="14"/>
  <c r="C873" i="14"/>
  <c r="O874" i="14"/>
  <c r="AM875" i="14" s="1"/>
  <c r="C876" i="14"/>
  <c r="O877" i="14"/>
  <c r="C879" i="14"/>
  <c r="O880" i="14"/>
  <c r="C882" i="14"/>
  <c r="O883" i="14"/>
  <c r="C885" i="14"/>
  <c r="O886" i="14"/>
  <c r="AM887" i="14" s="1"/>
  <c r="C888" i="14"/>
  <c r="O889" i="14"/>
  <c r="C891" i="14"/>
  <c r="O892" i="14"/>
  <c r="C894" i="14"/>
  <c r="O895" i="14"/>
  <c r="C897" i="14"/>
  <c r="O898" i="14"/>
  <c r="C900" i="14"/>
  <c r="O901" i="14"/>
  <c r="AA5" i="14"/>
  <c r="AA11" i="14"/>
  <c r="AA17" i="14"/>
  <c r="AA23" i="14"/>
  <c r="AA26" i="14"/>
  <c r="AA29" i="14"/>
  <c r="AA32" i="14"/>
  <c r="AA35" i="14"/>
  <c r="AA38" i="14"/>
  <c r="AA41" i="14"/>
  <c r="AA44" i="14"/>
  <c r="AA47" i="14"/>
  <c r="AA50" i="14"/>
  <c r="AA56" i="14"/>
  <c r="AA62" i="14"/>
  <c r="AA68" i="14"/>
  <c r="AA74" i="14"/>
  <c r="AA80" i="14"/>
  <c r="AA86" i="14"/>
  <c r="AA92" i="14"/>
  <c r="AA95" i="14"/>
  <c r="AA98" i="14"/>
  <c r="AA101" i="14"/>
  <c r="AA104" i="14"/>
  <c r="AA107" i="14"/>
  <c r="AA110" i="14"/>
  <c r="AA113" i="14"/>
  <c r="AA116" i="14"/>
  <c r="AA119" i="14"/>
  <c r="AA122" i="14"/>
  <c r="AA125" i="14"/>
  <c r="AA128" i="14"/>
  <c r="AA131" i="14"/>
  <c r="AA134" i="14"/>
  <c r="AA137" i="14"/>
  <c r="AA140" i="14"/>
  <c r="AA143" i="14"/>
  <c r="AA146" i="14"/>
  <c r="AA149" i="14"/>
  <c r="AA152" i="14"/>
  <c r="AA155" i="14"/>
  <c r="AA158" i="14"/>
  <c r="AA161" i="14"/>
  <c r="AA164" i="14"/>
  <c r="AA167" i="14"/>
  <c r="AA170" i="14"/>
  <c r="AA173" i="14"/>
  <c r="AA176" i="14"/>
  <c r="AA179" i="14"/>
  <c r="AA182" i="14"/>
  <c r="AA185" i="14"/>
  <c r="AA188" i="14"/>
  <c r="AA191" i="14"/>
  <c r="AA194" i="14"/>
  <c r="AA197" i="14"/>
  <c r="AA200" i="14"/>
  <c r="AA203" i="14"/>
  <c r="AA206" i="14"/>
  <c r="AA209" i="14"/>
  <c r="AA212" i="14"/>
  <c r="AA215" i="14"/>
  <c r="AA218" i="14"/>
  <c r="AA221" i="14"/>
  <c r="AA224" i="14"/>
  <c r="AA227" i="14"/>
  <c r="AA230" i="14"/>
  <c r="AA233" i="14"/>
  <c r="AA236" i="14"/>
  <c r="AA239" i="14"/>
  <c r="AA242" i="14"/>
  <c r="AA245" i="14"/>
  <c r="AA248" i="14"/>
  <c r="AA251" i="14"/>
  <c r="AA254" i="14"/>
  <c r="AA257" i="14"/>
  <c r="AA260" i="14"/>
  <c r="AA263" i="14"/>
  <c r="AA266" i="14"/>
  <c r="AA269" i="14"/>
  <c r="AA272" i="14"/>
  <c r="AA275" i="14"/>
  <c r="AA278" i="14"/>
  <c r="AA281" i="14"/>
  <c r="AA284" i="14"/>
  <c r="AA287" i="14"/>
  <c r="AA290" i="14"/>
  <c r="AA293" i="14"/>
  <c r="AA296" i="14"/>
  <c r="AA299" i="14"/>
  <c r="AA302" i="14"/>
  <c r="AA305" i="14"/>
  <c r="AA308" i="14"/>
  <c r="AA311" i="14"/>
  <c r="AA314" i="14"/>
  <c r="AA317" i="14"/>
  <c r="AA320" i="14"/>
  <c r="AA323" i="14"/>
  <c r="AA326" i="14"/>
  <c r="AA329" i="14"/>
  <c r="AA332" i="14"/>
  <c r="AA335" i="14"/>
  <c r="AA338" i="14"/>
  <c r="AA341" i="14"/>
  <c r="AA344" i="14"/>
  <c r="AA347" i="14"/>
  <c r="AA350" i="14"/>
  <c r="AA353" i="14"/>
  <c r="AA356" i="14"/>
  <c r="AA359" i="14"/>
  <c r="AA362" i="14"/>
  <c r="AA365" i="14"/>
  <c r="AA368" i="14"/>
  <c r="AA371" i="14"/>
  <c r="AA374" i="14"/>
  <c r="AA377" i="14"/>
  <c r="AA380" i="14"/>
  <c r="AA383" i="14"/>
  <c r="AA386" i="14"/>
  <c r="AA389" i="14"/>
  <c r="AA392" i="14"/>
  <c r="AA395" i="14"/>
  <c r="AA398" i="14"/>
  <c r="AA401" i="14"/>
  <c r="AA404" i="14"/>
  <c r="AA407" i="14"/>
  <c r="AA410" i="14"/>
  <c r="AA413" i="14"/>
  <c r="AA416" i="14"/>
  <c r="AA419" i="14"/>
  <c r="AA422" i="14"/>
  <c r="AA425" i="14"/>
  <c r="AA428" i="14"/>
  <c r="AA431" i="14"/>
  <c r="AA434" i="14"/>
  <c r="AA437" i="14"/>
  <c r="AA440" i="14"/>
  <c r="AA443" i="14"/>
  <c r="AA446" i="14"/>
  <c r="AA449" i="14"/>
  <c r="AA452" i="14"/>
  <c r="AA455" i="14"/>
  <c r="AA458" i="14"/>
  <c r="AA461" i="14"/>
  <c r="AA464" i="14"/>
  <c r="AA467" i="14"/>
  <c r="AA470" i="14"/>
  <c r="AA473" i="14"/>
  <c r="AA476" i="14"/>
  <c r="AA479" i="14"/>
  <c r="AA482" i="14"/>
  <c r="AA485" i="14"/>
  <c r="AA488" i="14"/>
  <c r="AA491" i="14"/>
  <c r="AA494" i="14"/>
  <c r="AA497" i="14"/>
  <c r="AA500" i="14"/>
  <c r="AA503" i="14"/>
  <c r="AA506" i="14"/>
  <c r="AA509" i="14"/>
  <c r="AA512" i="14"/>
  <c r="AA515" i="14"/>
  <c r="AA518" i="14"/>
  <c r="AA521" i="14"/>
  <c r="AA524" i="14"/>
  <c r="AA527" i="14"/>
  <c r="AA530" i="14"/>
  <c r="AA533" i="14"/>
  <c r="AA536" i="14"/>
  <c r="AA539" i="14"/>
  <c r="AA542" i="14"/>
  <c r="AA545" i="14"/>
  <c r="AA548" i="14"/>
  <c r="AA551" i="14"/>
  <c r="AA554" i="14"/>
  <c r="AA557" i="14"/>
  <c r="AA560" i="14"/>
  <c r="AA563" i="14"/>
  <c r="AA566" i="14"/>
  <c r="AA569" i="14"/>
  <c r="AA572" i="14"/>
  <c r="AA575" i="14"/>
  <c r="AA578" i="14"/>
  <c r="AA581" i="14"/>
  <c r="AA584" i="14"/>
  <c r="AA587" i="14"/>
  <c r="AA590" i="14"/>
  <c r="AA593" i="14"/>
  <c r="AA596" i="14"/>
  <c r="AA599" i="14"/>
  <c r="AA602" i="14"/>
  <c r="AA605" i="14"/>
  <c r="AA608" i="14"/>
  <c r="AA611" i="14"/>
  <c r="AA614" i="14"/>
  <c r="AA617" i="14"/>
  <c r="AA620" i="14"/>
  <c r="AA623" i="14"/>
  <c r="AA626" i="14"/>
  <c r="AA629" i="14"/>
  <c r="AA632" i="14"/>
  <c r="AA635" i="14"/>
  <c r="AA638" i="14"/>
  <c r="AA641" i="14"/>
  <c r="AA644" i="14"/>
  <c r="AA647" i="14"/>
  <c r="AA650" i="14"/>
  <c r="AA653" i="14"/>
  <c r="AA656" i="14"/>
  <c r="AA659" i="14"/>
  <c r="AA662" i="14"/>
  <c r="AA665" i="14"/>
  <c r="AA668" i="14"/>
  <c r="AA671" i="14"/>
  <c r="AA674" i="14"/>
  <c r="AA677" i="14"/>
  <c r="AA680" i="14"/>
  <c r="AA683" i="14"/>
  <c r="AA686" i="14"/>
  <c r="AA689" i="14"/>
  <c r="AA692" i="14"/>
  <c r="AA695" i="14"/>
  <c r="AA698" i="14"/>
  <c r="AA701" i="14"/>
  <c r="AA704" i="14"/>
  <c r="AA707" i="14"/>
  <c r="AA710" i="14"/>
  <c r="AA713" i="14"/>
  <c r="AA716" i="14"/>
  <c r="AA719" i="14"/>
  <c r="AA722" i="14"/>
  <c r="AA725" i="14"/>
  <c r="AA728" i="14"/>
  <c r="AA731" i="14"/>
  <c r="AA734" i="14"/>
  <c r="AA737" i="14"/>
  <c r="AA740" i="14"/>
  <c r="AA743" i="14"/>
  <c r="AA746" i="14"/>
  <c r="AA749" i="14"/>
  <c r="AA752" i="14"/>
  <c r="AA755" i="14"/>
  <c r="AA758" i="14"/>
  <c r="AA761" i="14"/>
  <c r="AA764" i="14"/>
  <c r="AA767" i="14"/>
  <c r="AA770" i="14"/>
  <c r="AA773" i="14"/>
  <c r="AA776" i="14"/>
  <c r="AA779" i="14"/>
  <c r="AA782" i="14"/>
  <c r="AA785" i="14"/>
  <c r="AA788" i="14"/>
  <c r="AA791" i="14"/>
  <c r="AA794" i="14"/>
  <c r="AA797" i="14"/>
  <c r="AA800" i="14"/>
  <c r="AA803" i="14"/>
  <c r="AA806" i="14"/>
  <c r="AA809" i="14"/>
  <c r="AA812" i="14"/>
  <c r="AA815" i="14"/>
  <c r="AA818" i="14"/>
  <c r="AA821" i="14"/>
  <c r="AA824" i="14"/>
  <c r="AA827" i="14"/>
  <c r="AA830" i="14"/>
  <c r="AA833" i="14"/>
  <c r="AA836" i="14"/>
  <c r="AA839" i="14"/>
  <c r="AA842" i="14"/>
  <c r="AA845" i="14"/>
  <c r="AA848" i="14"/>
  <c r="AA851" i="14"/>
  <c r="AA854" i="14"/>
  <c r="AA857" i="14"/>
  <c r="AA860" i="14"/>
  <c r="AA863" i="14"/>
  <c r="AA866" i="14"/>
  <c r="AA869" i="14"/>
  <c r="AA872" i="14"/>
  <c r="AA875" i="14"/>
  <c r="AA878" i="14"/>
  <c r="AA881" i="14"/>
  <c r="AA884" i="14"/>
  <c r="AA887" i="14"/>
  <c r="AA890" i="14"/>
  <c r="AA893" i="14"/>
  <c r="AA896" i="14"/>
  <c r="AA899" i="14"/>
  <c r="AA902"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P4" i="14"/>
  <c r="D6" i="14"/>
  <c r="P7" i="14"/>
  <c r="D9" i="14"/>
  <c r="P10" i="14"/>
  <c r="D12" i="14"/>
  <c r="P13" i="14"/>
  <c r="D15" i="14"/>
  <c r="P16" i="14"/>
  <c r="D18" i="14"/>
  <c r="P19" i="14"/>
  <c r="D21" i="14"/>
  <c r="P22" i="14"/>
  <c r="D24" i="14"/>
  <c r="P25" i="14"/>
  <c r="D27" i="14"/>
  <c r="P28" i="14"/>
  <c r="D30" i="14"/>
  <c r="P31" i="14"/>
  <c r="D33" i="14"/>
  <c r="P34" i="14"/>
  <c r="D36" i="14"/>
  <c r="P37" i="14"/>
  <c r="D39" i="14"/>
  <c r="P40" i="14"/>
  <c r="D42" i="14"/>
  <c r="P43" i="14"/>
  <c r="D45" i="14"/>
  <c r="P46" i="14"/>
  <c r="D48" i="14"/>
  <c r="P49" i="14"/>
  <c r="AN50" i="14" s="1"/>
  <c r="D51" i="14"/>
  <c r="P52" i="14"/>
  <c r="D54" i="14"/>
  <c r="P55" i="14"/>
  <c r="AN56" i="14" s="1"/>
  <c r="D57" i="14"/>
  <c r="P58" i="14"/>
  <c r="D60" i="14"/>
  <c r="P61" i="14"/>
  <c r="D63" i="14"/>
  <c r="P64" i="14"/>
  <c r="D66" i="14"/>
  <c r="P67" i="14"/>
  <c r="AN68" i="14" s="1"/>
  <c r="D69" i="14"/>
  <c r="P70" i="14"/>
  <c r="D72" i="14"/>
  <c r="P73" i="14"/>
  <c r="D75" i="14"/>
  <c r="P76" i="14"/>
  <c r="D78" i="14"/>
  <c r="P79" i="14"/>
  <c r="D81" i="14"/>
  <c r="P82" i="14"/>
  <c r="D84" i="14"/>
  <c r="P85" i="14"/>
  <c r="D87" i="14"/>
  <c r="P88" i="14"/>
  <c r="D90" i="14"/>
  <c r="P91" i="14"/>
  <c r="AN92" i="14" s="1"/>
  <c r="D93" i="14"/>
  <c r="P94" i="14"/>
  <c r="D96" i="14"/>
  <c r="P97" i="14"/>
  <c r="D99" i="14"/>
  <c r="P100" i="14"/>
  <c r="D102" i="14"/>
  <c r="P103" i="14"/>
  <c r="D105" i="14"/>
  <c r="P106" i="14"/>
  <c r="D108" i="14"/>
  <c r="P109" i="14"/>
  <c r="D111" i="14"/>
  <c r="P112" i="14"/>
  <c r="D114" i="14"/>
  <c r="P115" i="14"/>
  <c r="D117" i="14"/>
  <c r="P118" i="14"/>
  <c r="D120" i="14"/>
  <c r="P121" i="14"/>
  <c r="D123" i="14"/>
  <c r="P124" i="14"/>
  <c r="D126" i="14"/>
  <c r="P127" i="14"/>
  <c r="D129" i="14"/>
  <c r="P130" i="14"/>
  <c r="D132" i="14"/>
  <c r="P133" i="14"/>
  <c r="D135" i="14"/>
  <c r="P136" i="14"/>
  <c r="D138" i="14"/>
  <c r="P139" i="14"/>
  <c r="AN140" i="14" s="1"/>
  <c r="D141" i="14"/>
  <c r="P142" i="14"/>
  <c r="D144" i="14"/>
  <c r="P145" i="14"/>
  <c r="D147" i="14"/>
  <c r="P148" i="14"/>
  <c r="D150" i="14"/>
  <c r="P151" i="14"/>
  <c r="D153" i="14"/>
  <c r="P154" i="14"/>
  <c r="D156" i="14"/>
  <c r="P157" i="14"/>
  <c r="D159" i="14"/>
  <c r="P160" i="14"/>
  <c r="D162" i="14"/>
  <c r="P163" i="14"/>
  <c r="D165" i="14"/>
  <c r="P166" i="14"/>
  <c r="D168" i="14"/>
  <c r="P169" i="14"/>
  <c r="D171" i="14"/>
  <c r="P172" i="14"/>
  <c r="D174" i="14"/>
  <c r="P175" i="14"/>
  <c r="D177" i="14"/>
  <c r="P178" i="14"/>
  <c r="D180" i="14"/>
  <c r="P181" i="14"/>
  <c r="D183" i="14"/>
  <c r="P184" i="14"/>
  <c r="D186" i="14"/>
  <c r="P187" i="14"/>
  <c r="D189" i="14"/>
  <c r="P190" i="14"/>
  <c r="D192" i="14"/>
  <c r="P193" i="14"/>
  <c r="D195" i="14"/>
  <c r="P196" i="14"/>
  <c r="D198" i="14"/>
  <c r="P199" i="14"/>
  <c r="D201" i="14"/>
  <c r="P202" i="14"/>
  <c r="D204" i="14"/>
  <c r="P205" i="14"/>
  <c r="D207" i="14"/>
  <c r="P208" i="14"/>
  <c r="D210" i="14"/>
  <c r="P211" i="14"/>
  <c r="D213" i="14"/>
  <c r="P214" i="14"/>
  <c r="D216" i="14"/>
  <c r="P217" i="14"/>
  <c r="D219" i="14"/>
  <c r="P220" i="14"/>
  <c r="D222" i="14"/>
  <c r="P223" i="14"/>
  <c r="D225" i="14"/>
  <c r="P226" i="14"/>
  <c r="D228" i="14"/>
  <c r="P229" i="14"/>
  <c r="D231" i="14"/>
  <c r="P232" i="14"/>
  <c r="D234" i="14"/>
  <c r="P235" i="14"/>
  <c r="AN236" i="14" s="1"/>
  <c r="D237" i="14"/>
  <c r="P238" i="14"/>
  <c r="D240" i="14"/>
  <c r="P241" i="14"/>
  <c r="D243" i="14"/>
  <c r="P244" i="14"/>
  <c r="D246" i="14"/>
  <c r="P247" i="14"/>
  <c r="D249" i="14"/>
  <c r="P250" i="14"/>
  <c r="D252" i="14"/>
  <c r="P253" i="14"/>
  <c r="D255" i="14"/>
  <c r="P256" i="14"/>
  <c r="D258" i="14"/>
  <c r="P259" i="14"/>
  <c r="D261" i="14"/>
  <c r="P262" i="14"/>
  <c r="D264" i="14"/>
  <c r="P265" i="14"/>
  <c r="D267" i="14"/>
  <c r="P268" i="14"/>
  <c r="D270" i="14"/>
  <c r="P271" i="14"/>
  <c r="D273" i="14"/>
  <c r="P274" i="14"/>
  <c r="D276" i="14"/>
  <c r="P277" i="14"/>
  <c r="D279" i="14"/>
  <c r="P280" i="14"/>
  <c r="D282" i="14"/>
  <c r="P283" i="14"/>
  <c r="D285" i="14"/>
  <c r="P286" i="14"/>
  <c r="D288" i="14"/>
  <c r="P289" i="14"/>
  <c r="D291" i="14"/>
  <c r="P292" i="14"/>
  <c r="D294" i="14"/>
  <c r="P295" i="14"/>
  <c r="D297" i="14"/>
  <c r="P298" i="14"/>
  <c r="D300" i="14"/>
  <c r="P301" i="14"/>
  <c r="D303" i="14"/>
  <c r="P304" i="14"/>
  <c r="D306" i="14"/>
  <c r="P307" i="14"/>
  <c r="D309" i="14"/>
  <c r="P310" i="14"/>
  <c r="D312" i="14"/>
  <c r="P313" i="14"/>
  <c r="D315" i="14"/>
  <c r="P316" i="14"/>
  <c r="D318" i="14"/>
  <c r="P319" i="14"/>
  <c r="D321" i="14"/>
  <c r="P322" i="14"/>
  <c r="D324" i="14"/>
  <c r="P325" i="14"/>
  <c r="D327" i="14"/>
  <c r="P328" i="14"/>
  <c r="D330" i="14"/>
  <c r="P331" i="14"/>
  <c r="D333" i="14"/>
  <c r="P334" i="14"/>
  <c r="D336" i="14"/>
  <c r="P337" i="14"/>
  <c r="D339" i="14"/>
  <c r="P340" i="14"/>
  <c r="D342" i="14"/>
  <c r="P343" i="14"/>
  <c r="D345" i="14"/>
  <c r="P346" i="14"/>
  <c r="D348" i="14"/>
  <c r="P349" i="14"/>
  <c r="D351" i="14"/>
  <c r="P352" i="14"/>
  <c r="D354" i="14"/>
  <c r="P355" i="14"/>
  <c r="D357" i="14"/>
  <c r="P358" i="14"/>
  <c r="D360" i="14"/>
  <c r="P361" i="14"/>
  <c r="D363" i="14"/>
  <c r="P364" i="14"/>
  <c r="D366" i="14"/>
  <c r="P367" i="14"/>
  <c r="D369" i="14"/>
  <c r="P370" i="14"/>
  <c r="D372" i="14"/>
  <c r="P373" i="14"/>
  <c r="D375" i="14"/>
  <c r="P376" i="14"/>
  <c r="D378" i="14"/>
  <c r="P379" i="14"/>
  <c r="D381" i="14"/>
  <c r="P382" i="14"/>
  <c r="D384" i="14"/>
  <c r="P385" i="14"/>
  <c r="D387" i="14"/>
  <c r="P388" i="14"/>
  <c r="D390" i="14"/>
  <c r="P391" i="14"/>
  <c r="D393" i="14"/>
  <c r="P394" i="14"/>
  <c r="D396" i="14"/>
  <c r="P397" i="14"/>
  <c r="D399" i="14"/>
  <c r="P400" i="14"/>
  <c r="D402" i="14"/>
  <c r="P403" i="14"/>
  <c r="D405" i="14"/>
  <c r="P406" i="14"/>
  <c r="D408" i="14"/>
  <c r="P409" i="14"/>
  <c r="D411" i="14"/>
  <c r="P412" i="14"/>
  <c r="D414" i="14"/>
  <c r="P415" i="14"/>
  <c r="D417" i="14"/>
  <c r="P418" i="14"/>
  <c r="D420" i="14"/>
  <c r="P421" i="14"/>
  <c r="D423" i="14"/>
  <c r="P424" i="14"/>
  <c r="D426" i="14"/>
  <c r="P427" i="14"/>
  <c r="AN428" i="14"/>
  <c r="D429" i="14"/>
  <c r="P430" i="14"/>
  <c r="AN431" i="14" s="1"/>
  <c r="D432" i="14"/>
  <c r="P433" i="14"/>
  <c r="AN434" i="14" s="1"/>
  <c r="D435" i="14"/>
  <c r="P436" i="14"/>
  <c r="D438" i="14"/>
  <c r="P439" i="14"/>
  <c r="AN440" i="14" s="1"/>
  <c r="D441" i="14"/>
  <c r="P442" i="14"/>
  <c r="D444" i="14"/>
  <c r="P445" i="14"/>
  <c r="D447" i="14"/>
  <c r="P448" i="14"/>
  <c r="D450" i="14"/>
  <c r="P451" i="14"/>
  <c r="AN452" i="14" s="1"/>
  <c r="D453" i="14"/>
  <c r="P454" i="14"/>
  <c r="D456" i="14"/>
  <c r="P457" i="14"/>
  <c r="D459" i="14"/>
  <c r="P460" i="14"/>
  <c r="D462" i="14"/>
  <c r="P463" i="14"/>
  <c r="D465" i="14"/>
  <c r="P466" i="14"/>
  <c r="D468" i="14"/>
  <c r="P469" i="14"/>
  <c r="D471" i="14"/>
  <c r="P472" i="14"/>
  <c r="D474" i="14"/>
  <c r="P475" i="14"/>
  <c r="AN476" i="14" s="1"/>
  <c r="D477" i="14"/>
  <c r="P478" i="14"/>
  <c r="D480" i="14"/>
  <c r="P481" i="14"/>
  <c r="D483" i="14"/>
  <c r="P484" i="14"/>
  <c r="D486" i="14"/>
  <c r="P487" i="14"/>
  <c r="D489" i="14"/>
  <c r="P490" i="14"/>
  <c r="D492" i="14"/>
  <c r="P493" i="14"/>
  <c r="D495" i="14"/>
  <c r="P496" i="14"/>
  <c r="D498" i="14"/>
  <c r="P499" i="14"/>
  <c r="D501" i="14"/>
  <c r="P502" i="14"/>
  <c r="D504" i="14"/>
  <c r="P505" i="14"/>
  <c r="D507" i="14"/>
  <c r="P508" i="14"/>
  <c r="D510" i="14"/>
  <c r="P511" i="14"/>
  <c r="D513" i="14"/>
  <c r="P514" i="14"/>
  <c r="D516" i="14"/>
  <c r="P517" i="14"/>
  <c r="D519" i="14"/>
  <c r="P520" i="14"/>
  <c r="D522" i="14"/>
  <c r="P523" i="14"/>
  <c r="AN524" i="14" s="1"/>
  <c r="D525" i="14"/>
  <c r="P526" i="14"/>
  <c r="D528" i="14"/>
  <c r="P529" i="14"/>
  <c r="D531" i="14"/>
  <c r="P532" i="14"/>
  <c r="D534" i="14"/>
  <c r="P535" i="14"/>
  <c r="D537" i="14"/>
  <c r="P538" i="14"/>
  <c r="D540" i="14"/>
  <c r="P541" i="14"/>
  <c r="D543" i="14"/>
  <c r="P544" i="14"/>
  <c r="D546" i="14"/>
  <c r="P547" i="14"/>
  <c r="D549" i="14"/>
  <c r="P550" i="14"/>
  <c r="D552" i="14"/>
  <c r="P553" i="14"/>
  <c r="D555" i="14"/>
  <c r="P556" i="14"/>
  <c r="D558" i="14"/>
  <c r="P559" i="14"/>
  <c r="D561" i="14"/>
  <c r="P562" i="14"/>
  <c r="D564" i="14"/>
  <c r="P565" i="14"/>
  <c r="D567" i="14"/>
  <c r="P568" i="14"/>
  <c r="D570" i="14"/>
  <c r="P571" i="14"/>
  <c r="D573" i="14"/>
  <c r="P574" i="14"/>
  <c r="D576" i="14"/>
  <c r="P577" i="14"/>
  <c r="D579" i="14"/>
  <c r="P580" i="14"/>
  <c r="D582" i="14"/>
  <c r="P583" i="14"/>
  <c r="D585" i="14"/>
  <c r="P586" i="14"/>
  <c r="D588" i="14"/>
  <c r="P589" i="14"/>
  <c r="D591" i="14"/>
  <c r="P592" i="14"/>
  <c r="D594" i="14"/>
  <c r="P595" i="14"/>
  <c r="D597" i="14"/>
  <c r="P598" i="14"/>
  <c r="D600" i="14"/>
  <c r="P601" i="14"/>
  <c r="D603" i="14"/>
  <c r="P604" i="14"/>
  <c r="D606" i="14"/>
  <c r="P607" i="14"/>
  <c r="D609" i="14"/>
  <c r="P610" i="14"/>
  <c r="D612" i="14"/>
  <c r="P613" i="14"/>
  <c r="D615" i="14"/>
  <c r="P616" i="14"/>
  <c r="D618" i="14"/>
  <c r="P619" i="14"/>
  <c r="AN620" i="14" s="1"/>
  <c r="D621" i="14"/>
  <c r="P622" i="14"/>
  <c r="D624" i="14"/>
  <c r="P625" i="14"/>
  <c r="D627" i="14"/>
  <c r="P628" i="14"/>
  <c r="D630" i="14"/>
  <c r="P631" i="14"/>
  <c r="D633" i="14"/>
  <c r="P634" i="14"/>
  <c r="D636" i="14"/>
  <c r="P637" i="14"/>
  <c r="D639" i="14"/>
  <c r="P640" i="14"/>
  <c r="D642" i="14"/>
  <c r="P643" i="14"/>
  <c r="D645" i="14"/>
  <c r="P646" i="14"/>
  <c r="D648" i="14"/>
  <c r="P649" i="14"/>
  <c r="D651" i="14"/>
  <c r="P652" i="14"/>
  <c r="D654" i="14"/>
  <c r="P655" i="14"/>
  <c r="D657" i="14"/>
  <c r="P658" i="14"/>
  <c r="D660" i="14"/>
  <c r="P661" i="14"/>
  <c r="D663" i="14"/>
  <c r="P664" i="14"/>
  <c r="D666" i="14"/>
  <c r="P667" i="14"/>
  <c r="AN668" i="14" s="1"/>
  <c r="D669" i="14"/>
  <c r="P670" i="14"/>
  <c r="D672" i="14"/>
  <c r="P673" i="14"/>
  <c r="D675" i="14"/>
  <c r="P676" i="14"/>
  <c r="D678" i="14"/>
  <c r="P679" i="14"/>
  <c r="D681" i="14"/>
  <c r="P682" i="14"/>
  <c r="D684" i="14"/>
  <c r="P685" i="14"/>
  <c r="D687" i="14"/>
  <c r="P688" i="14"/>
  <c r="D690" i="14"/>
  <c r="P691" i="14"/>
  <c r="D693" i="14"/>
  <c r="P694" i="14"/>
  <c r="D696" i="14"/>
  <c r="P697" i="14"/>
  <c r="D699" i="14"/>
  <c r="P700" i="14"/>
  <c r="D702" i="14"/>
  <c r="P703" i="14"/>
  <c r="D705" i="14"/>
  <c r="P706" i="14"/>
  <c r="D708" i="14"/>
  <c r="P709" i="14"/>
  <c r="D711" i="14"/>
  <c r="P712" i="14"/>
  <c r="D714" i="14"/>
  <c r="P715" i="14"/>
  <c r="AN716" i="14" s="1"/>
  <c r="D717" i="14"/>
  <c r="P718" i="14"/>
  <c r="D720" i="14"/>
  <c r="P721" i="14"/>
  <c r="D723" i="14"/>
  <c r="P724" i="14"/>
  <c r="D726" i="14"/>
  <c r="P727" i="14"/>
  <c r="D729" i="14"/>
  <c r="P730" i="14"/>
  <c r="D732" i="14"/>
  <c r="P733" i="14"/>
  <c r="D735" i="14"/>
  <c r="P736" i="14"/>
  <c r="D738" i="14"/>
  <c r="P739" i="14"/>
  <c r="D741" i="14"/>
  <c r="P742" i="14"/>
  <c r="D744" i="14"/>
  <c r="P745" i="14"/>
  <c r="D747" i="14"/>
  <c r="P748" i="14"/>
  <c r="D750" i="14"/>
  <c r="P751" i="14"/>
  <c r="D753" i="14"/>
  <c r="P754" i="14"/>
  <c r="D756" i="14"/>
  <c r="P757" i="14"/>
  <c r="D759" i="14"/>
  <c r="P760" i="14"/>
  <c r="D762" i="14"/>
  <c r="P763" i="14"/>
  <c r="D765" i="14"/>
  <c r="P766" i="14"/>
  <c r="D768" i="14"/>
  <c r="P769" i="14"/>
  <c r="D771" i="14"/>
  <c r="P772" i="14"/>
  <c r="D774" i="14"/>
  <c r="P775" i="14"/>
  <c r="D777" i="14"/>
  <c r="P778" i="14"/>
  <c r="D780" i="14"/>
  <c r="P781" i="14"/>
  <c r="D783" i="14"/>
  <c r="P784" i="14"/>
  <c r="D786" i="14"/>
  <c r="P787" i="14"/>
  <c r="D789" i="14"/>
  <c r="P790" i="14"/>
  <c r="D792" i="14"/>
  <c r="P793" i="14"/>
  <c r="D795" i="14"/>
  <c r="P796" i="14"/>
  <c r="D798" i="14"/>
  <c r="P799" i="14"/>
  <c r="D801" i="14"/>
  <c r="P802" i="14"/>
  <c r="D804" i="14"/>
  <c r="P805" i="14"/>
  <c r="D807" i="14"/>
  <c r="P808" i="14"/>
  <c r="D810" i="14"/>
  <c r="P811" i="14"/>
  <c r="AN812" i="14" s="1"/>
  <c r="D813" i="14"/>
  <c r="P814" i="14"/>
  <c r="AN815" i="14" s="1"/>
  <c r="D816" i="14"/>
  <c r="P817" i="14"/>
  <c r="AN818" i="14" s="1"/>
  <c r="D819" i="14"/>
  <c r="P820" i="14"/>
  <c r="D822" i="14"/>
  <c r="P823" i="14"/>
  <c r="AN824" i="14" s="1"/>
  <c r="D825" i="14"/>
  <c r="P826" i="14"/>
  <c r="D828" i="14"/>
  <c r="P829" i="14"/>
  <c r="D831" i="14"/>
  <c r="P832" i="14"/>
  <c r="D834" i="14"/>
  <c r="P835" i="14"/>
  <c r="AN836" i="14" s="1"/>
  <c r="D837" i="14"/>
  <c r="P838" i="14"/>
  <c r="D840" i="14"/>
  <c r="P841" i="14"/>
  <c r="D843" i="14"/>
  <c r="P844" i="14"/>
  <c r="D846" i="14"/>
  <c r="P847" i="14"/>
  <c r="D849" i="14"/>
  <c r="P850" i="14"/>
  <c r="D852" i="14"/>
  <c r="P853" i="14"/>
  <c r="D855" i="14"/>
  <c r="P856" i="14"/>
  <c r="D858" i="14"/>
  <c r="P859" i="14"/>
  <c r="AN860" i="14" s="1"/>
  <c r="D861" i="14"/>
  <c r="P862" i="14"/>
  <c r="D864" i="14"/>
  <c r="P865" i="14"/>
  <c r="D867" i="14"/>
  <c r="P868" i="14"/>
  <c r="D870" i="14"/>
  <c r="P871" i="14"/>
  <c r="D873" i="14"/>
  <c r="P874" i="14"/>
  <c r="D876" i="14"/>
  <c r="P877" i="14"/>
  <c r="D879" i="14"/>
  <c r="P880" i="14"/>
  <c r="D882" i="14"/>
  <c r="P883" i="14"/>
  <c r="D885" i="14"/>
  <c r="P886" i="14"/>
  <c r="D888" i="14"/>
  <c r="P889" i="14"/>
  <c r="D891" i="14"/>
  <c r="P892" i="14"/>
  <c r="D894" i="14"/>
  <c r="P895" i="14"/>
  <c r="D897" i="14"/>
  <c r="P898" i="14"/>
  <c r="D900" i="14"/>
  <c r="P901" i="14"/>
  <c r="AB5" i="14"/>
  <c r="AB11" i="14"/>
  <c r="AB14" i="14"/>
  <c r="AB17" i="14"/>
  <c r="AB20" i="14"/>
  <c r="AB23" i="14"/>
  <c r="AB26" i="14"/>
  <c r="AB29" i="14"/>
  <c r="AB32" i="14"/>
  <c r="AB35" i="14"/>
  <c r="AB38" i="14"/>
  <c r="AB41" i="14"/>
  <c r="AB44" i="14"/>
  <c r="AB47" i="14"/>
  <c r="AB50" i="14"/>
  <c r="AB53" i="14"/>
  <c r="AB56" i="14"/>
  <c r="AB59" i="14"/>
  <c r="AB62" i="14"/>
  <c r="AB65" i="14"/>
  <c r="AB68" i="14"/>
  <c r="AB71" i="14"/>
  <c r="AB74" i="14"/>
  <c r="AB77" i="14"/>
  <c r="AB80" i="14"/>
  <c r="AB83" i="14"/>
  <c r="AB86" i="14"/>
  <c r="AB89" i="14"/>
  <c r="AB92" i="14"/>
  <c r="AB95" i="14"/>
  <c r="AB98" i="14"/>
  <c r="AB101" i="14"/>
  <c r="AB104" i="14"/>
  <c r="AB107" i="14"/>
  <c r="AB110" i="14"/>
  <c r="AB113" i="14"/>
  <c r="AB116" i="14"/>
  <c r="AB119" i="14"/>
  <c r="AB122" i="14"/>
  <c r="AB125" i="14"/>
  <c r="AB128" i="14"/>
  <c r="AB131" i="14"/>
  <c r="AB134" i="14"/>
  <c r="AB137" i="14"/>
  <c r="AB140" i="14"/>
  <c r="AB143" i="14"/>
  <c r="AB146" i="14"/>
  <c r="AB149" i="14"/>
  <c r="AB152" i="14"/>
  <c r="AB155" i="14"/>
  <c r="AB158" i="14"/>
  <c r="AB161" i="14"/>
  <c r="AB164" i="14"/>
  <c r="AB167" i="14"/>
  <c r="AB170" i="14"/>
  <c r="AB173" i="14"/>
  <c r="AB176" i="14"/>
  <c r="AB179" i="14"/>
  <c r="AB182" i="14"/>
  <c r="AB185" i="14"/>
  <c r="AB188" i="14"/>
  <c r="AB191" i="14"/>
  <c r="AB194" i="14"/>
  <c r="AB197" i="14"/>
  <c r="AB200" i="14"/>
  <c r="AB203" i="14"/>
  <c r="AB206" i="14"/>
  <c r="AB209" i="14"/>
  <c r="AB212" i="14"/>
  <c r="AB215" i="14"/>
  <c r="AB218" i="14"/>
  <c r="AB221" i="14"/>
  <c r="AB224" i="14"/>
  <c r="AB227" i="14"/>
  <c r="AB230" i="14"/>
  <c r="AB233" i="14"/>
  <c r="AB236" i="14"/>
  <c r="AB239" i="14"/>
  <c r="AB242" i="14"/>
  <c r="AB245" i="14"/>
  <c r="AB248" i="14"/>
  <c r="AB251" i="14"/>
  <c r="AB254" i="14"/>
  <c r="AB257" i="14"/>
  <c r="AB260" i="14"/>
  <c r="AB263" i="14"/>
  <c r="AB266" i="14"/>
  <c r="AB269" i="14"/>
  <c r="AB272" i="14"/>
  <c r="AB275" i="14"/>
  <c r="AB278" i="14"/>
  <c r="AB281" i="14"/>
  <c r="AB284" i="14"/>
  <c r="AB287" i="14"/>
  <c r="AB290" i="14"/>
  <c r="AB293" i="14"/>
  <c r="AB296" i="14"/>
  <c r="AB299" i="14"/>
  <c r="AB302" i="14"/>
  <c r="AB305" i="14"/>
  <c r="AB308" i="14"/>
  <c r="AB311" i="14"/>
  <c r="AB314" i="14"/>
  <c r="AB317" i="14"/>
  <c r="AB320" i="14"/>
  <c r="AB323" i="14"/>
  <c r="AB326" i="14"/>
  <c r="AB329" i="14"/>
  <c r="AB332" i="14"/>
  <c r="AB335" i="14"/>
  <c r="AB338" i="14"/>
  <c r="AB341" i="14"/>
  <c r="AB344" i="14"/>
  <c r="AB347" i="14"/>
  <c r="AB350" i="14"/>
  <c r="AB353" i="14"/>
  <c r="AB356" i="14"/>
  <c r="AB359" i="14"/>
  <c r="AB362" i="14"/>
  <c r="AB365" i="14"/>
  <c r="AB368" i="14"/>
  <c r="AB371" i="14"/>
  <c r="AB374" i="14"/>
  <c r="AB377" i="14"/>
  <c r="AB380" i="14"/>
  <c r="AB383" i="14"/>
  <c r="AB386" i="14"/>
  <c r="AB389" i="14"/>
  <c r="AB392" i="14"/>
  <c r="AB395" i="14"/>
  <c r="AB398" i="14"/>
  <c r="AB401" i="14"/>
  <c r="AB404" i="14"/>
  <c r="AB407" i="14"/>
  <c r="AB410" i="14"/>
  <c r="AB413" i="14"/>
  <c r="AB416" i="14"/>
  <c r="AB419" i="14"/>
  <c r="AB422" i="14"/>
  <c r="AB425" i="14"/>
  <c r="AB428" i="14"/>
  <c r="AB431" i="14"/>
  <c r="AB434" i="14"/>
  <c r="AB437" i="14"/>
  <c r="AB440" i="14"/>
  <c r="AB443" i="14"/>
  <c r="AB446" i="14"/>
  <c r="AB449" i="14"/>
  <c r="AB452" i="14"/>
  <c r="AB455" i="14"/>
  <c r="AB458" i="14"/>
  <c r="AB461" i="14"/>
  <c r="AB464" i="14"/>
  <c r="AB467" i="14"/>
  <c r="AB470" i="14"/>
  <c r="AB473" i="14"/>
  <c r="AB476" i="14"/>
  <c r="AB479" i="14"/>
  <c r="AB482" i="14"/>
  <c r="AB485" i="14"/>
  <c r="AB488" i="14"/>
  <c r="AB491" i="14"/>
  <c r="AB494" i="14"/>
  <c r="AB497" i="14"/>
  <c r="AB500" i="14"/>
  <c r="AB503" i="14"/>
  <c r="AB506" i="14"/>
  <c r="AB509" i="14"/>
  <c r="AB512" i="14"/>
  <c r="AB515" i="14"/>
  <c r="AB518" i="14"/>
  <c r="AB521" i="14"/>
  <c r="AB524" i="14"/>
  <c r="AB527" i="14"/>
  <c r="AB530" i="14"/>
  <c r="AB533" i="14"/>
  <c r="AB536" i="14"/>
  <c r="AB539" i="14"/>
  <c r="AB542" i="14"/>
  <c r="AB545" i="14"/>
  <c r="AB548" i="14"/>
  <c r="AB551" i="14"/>
  <c r="AB554" i="14"/>
  <c r="AB557" i="14"/>
  <c r="AB560" i="14"/>
  <c r="AB563" i="14"/>
  <c r="AB566" i="14"/>
  <c r="AB569" i="14"/>
  <c r="AB572" i="14"/>
  <c r="AB575" i="14"/>
  <c r="AB578" i="14"/>
  <c r="AB581" i="14"/>
  <c r="AB584" i="14"/>
  <c r="AB587" i="14"/>
  <c r="AB590" i="14"/>
  <c r="AB593" i="14"/>
  <c r="AB596" i="14"/>
  <c r="AB599" i="14"/>
  <c r="AB602" i="14"/>
  <c r="AB605" i="14"/>
  <c r="AB608" i="14"/>
  <c r="AB611" i="14"/>
  <c r="AB614" i="14"/>
  <c r="AB617" i="14"/>
  <c r="AB620" i="14"/>
  <c r="AB623" i="14"/>
  <c r="AB626" i="14"/>
  <c r="AB629" i="14"/>
  <c r="AB632" i="14"/>
  <c r="AB635" i="14"/>
  <c r="AB638" i="14"/>
  <c r="AB641" i="14"/>
  <c r="AB644" i="14"/>
  <c r="AB647" i="14"/>
  <c r="AB650" i="14"/>
  <c r="AB653" i="14"/>
  <c r="AB656" i="14"/>
  <c r="AB659" i="14"/>
  <c r="AB662" i="14"/>
  <c r="AB665" i="14"/>
  <c r="AB668" i="14"/>
  <c r="AB671" i="14"/>
  <c r="AB674" i="14"/>
  <c r="AB677" i="14"/>
  <c r="AB680" i="14"/>
  <c r="AB683" i="14"/>
  <c r="AB686" i="14"/>
  <c r="AB689" i="14"/>
  <c r="AB692" i="14"/>
  <c r="AB695" i="14"/>
  <c r="AB698" i="14"/>
  <c r="AB701" i="14"/>
  <c r="AB704" i="14"/>
  <c r="AB707" i="14"/>
  <c r="AB710" i="14"/>
  <c r="AB713" i="14"/>
  <c r="AB716" i="14"/>
  <c r="AB719" i="14"/>
  <c r="AB722" i="14"/>
  <c r="AB725" i="14"/>
  <c r="AB728" i="14"/>
  <c r="AB731" i="14"/>
  <c r="AB734" i="14"/>
  <c r="AB737" i="14"/>
  <c r="AB740" i="14"/>
  <c r="AB743" i="14"/>
  <c r="AB746" i="14"/>
  <c r="AB749" i="14"/>
  <c r="AB752" i="14"/>
  <c r="AB755" i="14"/>
  <c r="AB758" i="14"/>
  <c r="AB761" i="14"/>
  <c r="AB764" i="14"/>
  <c r="AB767" i="14"/>
  <c r="AB770" i="14"/>
  <c r="AB773" i="14"/>
  <c r="AB776" i="14"/>
  <c r="AB779" i="14"/>
  <c r="AB782" i="14"/>
  <c r="AB785" i="14"/>
  <c r="AB788" i="14"/>
  <c r="AB791" i="14"/>
  <c r="AB794" i="14"/>
  <c r="AB797" i="14"/>
  <c r="AB800" i="14"/>
  <c r="AB803" i="14"/>
  <c r="AB806" i="14"/>
  <c r="AB809" i="14"/>
  <c r="AB812" i="14"/>
  <c r="AB815" i="14"/>
  <c r="AB818" i="14"/>
  <c r="AB821" i="14"/>
  <c r="AB824" i="14"/>
  <c r="AB827" i="14"/>
  <c r="AB830" i="14"/>
  <c r="AB833" i="14"/>
  <c r="AB836" i="14"/>
  <c r="AB839" i="14"/>
  <c r="AB842" i="14"/>
  <c r="AB845" i="14"/>
  <c r="AB848" i="14"/>
  <c r="AB851" i="14"/>
  <c r="AB854" i="14"/>
  <c r="AB857" i="14"/>
  <c r="AB860" i="14"/>
  <c r="AB863" i="14"/>
  <c r="AB866" i="14"/>
  <c r="AB869" i="14"/>
  <c r="AB872" i="14"/>
  <c r="AB875" i="14"/>
  <c r="AB878" i="14"/>
  <c r="AB881" i="14"/>
  <c r="AB884" i="14"/>
  <c r="AB887" i="14"/>
  <c r="AB890" i="14"/>
  <c r="AB893" i="14"/>
  <c r="AB896" i="14"/>
  <c r="AB899" i="14"/>
  <c r="AB902"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AC5" i="14" s="1"/>
  <c r="E6" i="14"/>
  <c r="Q7" i="14"/>
  <c r="E9" i="14"/>
  <c r="Q10" i="14"/>
  <c r="E12" i="14"/>
  <c r="Q13" i="14"/>
  <c r="E15" i="14"/>
  <c r="Q16" i="14"/>
  <c r="E18" i="14"/>
  <c r="Q19" i="14"/>
  <c r="AO20" i="14" s="1"/>
  <c r="E21" i="14"/>
  <c r="Q22" i="14"/>
  <c r="E24" i="14"/>
  <c r="Q25" i="14"/>
  <c r="AO26" i="14" s="1"/>
  <c r="E27" i="14"/>
  <c r="Q28" i="14"/>
  <c r="E30" i="14"/>
  <c r="Q31" i="14"/>
  <c r="AO32" i="14" s="1"/>
  <c r="E33" i="14"/>
  <c r="Q34" i="14"/>
  <c r="E36" i="14"/>
  <c r="Q37" i="14"/>
  <c r="E39" i="14"/>
  <c r="Q40" i="14"/>
  <c r="E42" i="14"/>
  <c r="Q43" i="14"/>
  <c r="AO44" i="14" s="1"/>
  <c r="E45" i="14"/>
  <c r="Q46" i="14"/>
  <c r="E48" i="14"/>
  <c r="Q49" i="14"/>
  <c r="E51" i="14"/>
  <c r="Q52" i="14"/>
  <c r="E54" i="14"/>
  <c r="Q55" i="14"/>
  <c r="E57" i="14"/>
  <c r="Q58" i="14"/>
  <c r="E60" i="14"/>
  <c r="Q61" i="14"/>
  <c r="E63" i="14"/>
  <c r="Q64" i="14"/>
  <c r="E66" i="14"/>
  <c r="Q67" i="14"/>
  <c r="E69" i="14"/>
  <c r="Q70" i="14"/>
  <c r="E72" i="14"/>
  <c r="Q73" i="14"/>
  <c r="E75" i="14"/>
  <c r="Q76" i="14"/>
  <c r="E78" i="14"/>
  <c r="Q79" i="14"/>
  <c r="E81" i="14"/>
  <c r="Q82" i="14"/>
  <c r="E84" i="14"/>
  <c r="Q85" i="14"/>
  <c r="E87" i="14"/>
  <c r="Q88" i="14"/>
  <c r="E90" i="14"/>
  <c r="Q91" i="14"/>
  <c r="AO92" i="14" s="1"/>
  <c r="E93" i="14"/>
  <c r="Q94" i="14"/>
  <c r="E96" i="14"/>
  <c r="Q97" i="14"/>
  <c r="E99" i="14"/>
  <c r="Q100" i="14"/>
  <c r="E102" i="14"/>
  <c r="Q103" i="14"/>
  <c r="E105" i="14"/>
  <c r="Q106" i="14"/>
  <c r="E108" i="14"/>
  <c r="Q109" i="14"/>
  <c r="E111" i="14"/>
  <c r="Q112" i="14"/>
  <c r="E114" i="14"/>
  <c r="Q115" i="14"/>
  <c r="AO116" i="14" s="1"/>
  <c r="E117" i="14"/>
  <c r="Q118" i="14"/>
  <c r="E120" i="14"/>
  <c r="Q121" i="14"/>
  <c r="E123" i="14"/>
  <c r="Q124" i="14"/>
  <c r="E126" i="14"/>
  <c r="Q127" i="14"/>
  <c r="E129" i="14"/>
  <c r="Q130" i="14"/>
  <c r="E132" i="14"/>
  <c r="Q133" i="14"/>
  <c r="E135" i="14"/>
  <c r="Q136" i="14"/>
  <c r="E138" i="14"/>
  <c r="Q139" i="14"/>
  <c r="AO140" i="14" s="1"/>
  <c r="E141" i="14"/>
  <c r="Q142" i="14"/>
  <c r="E144" i="14"/>
  <c r="Q145" i="14"/>
  <c r="E147" i="14"/>
  <c r="Q148" i="14"/>
  <c r="E150" i="14"/>
  <c r="Q151" i="14"/>
  <c r="E153" i="14"/>
  <c r="Q154" i="14"/>
  <c r="E156" i="14"/>
  <c r="Q157" i="14"/>
  <c r="E159" i="14"/>
  <c r="Q160" i="14"/>
  <c r="E162" i="14"/>
  <c r="Q163" i="14"/>
  <c r="E165" i="14"/>
  <c r="Q166" i="14"/>
  <c r="E168" i="14"/>
  <c r="Q169" i="14"/>
  <c r="E171" i="14"/>
  <c r="Q172" i="14"/>
  <c r="E174" i="14"/>
  <c r="Q175" i="14"/>
  <c r="E177" i="14"/>
  <c r="Q178" i="14"/>
  <c r="E180" i="14"/>
  <c r="Q181" i="14"/>
  <c r="E183" i="14"/>
  <c r="Q184" i="14"/>
  <c r="E186" i="14"/>
  <c r="Q187" i="14"/>
  <c r="AO188" i="14" s="1"/>
  <c r="E189" i="14"/>
  <c r="Q190" i="14"/>
  <c r="E192" i="14"/>
  <c r="Q193" i="14"/>
  <c r="E195" i="14"/>
  <c r="Q196" i="14"/>
  <c r="E198" i="14"/>
  <c r="Q199" i="14"/>
  <c r="AO200" i="14" s="1"/>
  <c r="E201" i="14"/>
  <c r="Q202" i="14"/>
  <c r="E204" i="14"/>
  <c r="Q205" i="14"/>
  <c r="E207" i="14"/>
  <c r="Q208" i="14"/>
  <c r="E210" i="14"/>
  <c r="Q211" i="14"/>
  <c r="AO212" i="14" s="1"/>
  <c r="E213" i="14"/>
  <c r="Q214" i="14"/>
  <c r="E216" i="14"/>
  <c r="Q217" i="14"/>
  <c r="E219" i="14"/>
  <c r="Q220" i="14"/>
  <c r="E222" i="14"/>
  <c r="Q223" i="14"/>
  <c r="E225" i="14"/>
  <c r="Q226" i="14"/>
  <c r="E228" i="14"/>
  <c r="Q229" i="14"/>
  <c r="E231" i="14"/>
  <c r="Q232" i="14"/>
  <c r="E234" i="14"/>
  <c r="Q235" i="14"/>
  <c r="AO236" i="14" s="1"/>
  <c r="E237" i="14"/>
  <c r="Q238" i="14"/>
  <c r="E240" i="14"/>
  <c r="Q241" i="14"/>
  <c r="E243" i="14"/>
  <c r="Q244" i="14"/>
  <c r="E246" i="14"/>
  <c r="Q247" i="14"/>
  <c r="E249" i="14"/>
  <c r="Q250" i="14"/>
  <c r="E252" i="14"/>
  <c r="Q253" i="14"/>
  <c r="E255" i="14"/>
  <c r="Q256" i="14"/>
  <c r="E258" i="14"/>
  <c r="Q259" i="14"/>
  <c r="E261" i="14"/>
  <c r="Q262" i="14"/>
  <c r="E264" i="14"/>
  <c r="Q265" i="14"/>
  <c r="E267" i="14"/>
  <c r="Q268" i="14"/>
  <c r="E270" i="14"/>
  <c r="Q271" i="14"/>
  <c r="E273" i="14"/>
  <c r="Q274" i="14"/>
  <c r="E276" i="14"/>
  <c r="Q277" i="14"/>
  <c r="E279" i="14"/>
  <c r="Q280" i="14"/>
  <c r="E282" i="14"/>
  <c r="Q283" i="14"/>
  <c r="AO284" i="14" s="1"/>
  <c r="E285" i="14"/>
  <c r="Q286" i="14"/>
  <c r="E288" i="14"/>
  <c r="Q289" i="14"/>
  <c r="E291" i="14"/>
  <c r="Q292" i="14"/>
  <c r="E294" i="14"/>
  <c r="Q295" i="14"/>
  <c r="E297" i="14"/>
  <c r="Q298" i="14"/>
  <c r="E300" i="14"/>
  <c r="Q301" i="14"/>
  <c r="E303" i="14"/>
  <c r="Q304" i="14"/>
  <c r="E306" i="14"/>
  <c r="Q307" i="14"/>
  <c r="AO308" i="14" s="1"/>
  <c r="E309" i="14"/>
  <c r="Q310" i="14"/>
  <c r="E312" i="14"/>
  <c r="Q313" i="14"/>
  <c r="E315" i="14"/>
  <c r="Q316" i="14"/>
  <c r="E318" i="14"/>
  <c r="Q319" i="14"/>
  <c r="E321" i="14"/>
  <c r="Q322" i="14"/>
  <c r="E324" i="14"/>
  <c r="Q325" i="14"/>
  <c r="E327" i="14"/>
  <c r="Q328" i="14"/>
  <c r="E330" i="14"/>
  <c r="Q331" i="14"/>
  <c r="AO332" i="14" s="1"/>
  <c r="E333" i="14"/>
  <c r="Q334" i="14"/>
  <c r="E336" i="14"/>
  <c r="Q337" i="14"/>
  <c r="E339" i="14"/>
  <c r="Q340" i="14"/>
  <c r="E342" i="14"/>
  <c r="Q343" i="14"/>
  <c r="E345" i="14"/>
  <c r="Q346" i="14"/>
  <c r="E348" i="14"/>
  <c r="Q349" i="14"/>
  <c r="E351" i="14"/>
  <c r="Q352" i="14"/>
  <c r="E354" i="14"/>
  <c r="Q355" i="14"/>
  <c r="E357" i="14"/>
  <c r="Q358" i="14"/>
  <c r="E360" i="14"/>
  <c r="Q361" i="14"/>
  <c r="E363" i="14"/>
  <c r="Q364" i="14"/>
  <c r="E366" i="14"/>
  <c r="Q367" i="14"/>
  <c r="E369" i="14"/>
  <c r="Q370" i="14"/>
  <c r="E372" i="14"/>
  <c r="Q373" i="14"/>
  <c r="E375" i="14"/>
  <c r="Q376" i="14"/>
  <c r="E378" i="14"/>
  <c r="Q379" i="14"/>
  <c r="AO380" i="14" s="1"/>
  <c r="E381" i="14"/>
  <c r="Q382" i="14"/>
  <c r="E384" i="14"/>
  <c r="Q385" i="14"/>
  <c r="E387" i="14"/>
  <c r="Q388" i="14"/>
  <c r="E390" i="14"/>
  <c r="Q391" i="14"/>
  <c r="E393" i="14"/>
  <c r="Q394" i="14"/>
  <c r="E396" i="14"/>
  <c r="Q397" i="14"/>
  <c r="E399" i="14"/>
  <c r="Q400" i="14"/>
  <c r="E402" i="14"/>
  <c r="Q403" i="14"/>
  <c r="E405" i="14"/>
  <c r="Q406" i="14"/>
  <c r="E408" i="14"/>
  <c r="Q409" i="14"/>
  <c r="E411" i="14"/>
  <c r="Q412" i="14"/>
  <c r="E414" i="14"/>
  <c r="Q415" i="14"/>
  <c r="E417" i="14"/>
  <c r="Q418" i="14"/>
  <c r="E420" i="14"/>
  <c r="Q421" i="14"/>
  <c r="E423" i="14"/>
  <c r="Q424" i="14"/>
  <c r="E426" i="14"/>
  <c r="Q427" i="14"/>
  <c r="E429" i="14"/>
  <c r="Q430" i="14"/>
  <c r="E432" i="14"/>
  <c r="Q433" i="14"/>
  <c r="E435" i="14"/>
  <c r="Q436" i="14"/>
  <c r="E438" i="14"/>
  <c r="Q439" i="14"/>
  <c r="E441" i="14"/>
  <c r="Q442" i="14"/>
  <c r="E444" i="14"/>
  <c r="Q445" i="14"/>
  <c r="E447" i="14"/>
  <c r="Q448" i="14"/>
  <c r="E450" i="14"/>
  <c r="Q451" i="14"/>
  <c r="E453" i="14"/>
  <c r="Q454" i="14"/>
  <c r="E456" i="14"/>
  <c r="Q457" i="14"/>
  <c r="E459" i="14"/>
  <c r="Q460" i="14"/>
  <c r="E462" i="14"/>
  <c r="Q463" i="14"/>
  <c r="E465" i="14"/>
  <c r="Q466" i="14"/>
  <c r="E468" i="14"/>
  <c r="Q469" i="14"/>
  <c r="E471" i="14"/>
  <c r="Q472" i="14"/>
  <c r="E474" i="14"/>
  <c r="Q475" i="14"/>
  <c r="AO476" i="14" s="1"/>
  <c r="E477" i="14"/>
  <c r="Q478" i="14"/>
  <c r="E480" i="14"/>
  <c r="Q481" i="14"/>
  <c r="E483" i="14"/>
  <c r="Q484" i="14"/>
  <c r="E486" i="14"/>
  <c r="Q487" i="14"/>
  <c r="E489" i="14"/>
  <c r="Q490" i="14"/>
  <c r="E492" i="14"/>
  <c r="Q493" i="14"/>
  <c r="E495" i="14"/>
  <c r="Q496" i="14"/>
  <c r="E498" i="14"/>
  <c r="Q499" i="14"/>
  <c r="E501" i="14"/>
  <c r="Q502" i="14"/>
  <c r="E504" i="14"/>
  <c r="Q505" i="14"/>
  <c r="E507" i="14"/>
  <c r="Q508" i="14"/>
  <c r="E510" i="14"/>
  <c r="Q511" i="14"/>
  <c r="E513" i="14"/>
  <c r="Q514" i="14"/>
  <c r="E516" i="14"/>
  <c r="Q517" i="14"/>
  <c r="E519" i="14"/>
  <c r="Q520" i="14"/>
  <c r="E522" i="14"/>
  <c r="Q523" i="14"/>
  <c r="E525" i="14"/>
  <c r="Q526" i="14"/>
  <c r="E528" i="14"/>
  <c r="Q529" i="14"/>
  <c r="E531" i="14"/>
  <c r="Q532" i="14"/>
  <c r="E534" i="14"/>
  <c r="Q535" i="14"/>
  <c r="E537" i="14"/>
  <c r="Q538" i="14"/>
  <c r="E540" i="14"/>
  <c r="Q541" i="14"/>
  <c r="E543" i="14"/>
  <c r="Q544" i="14"/>
  <c r="E546" i="14"/>
  <c r="Q547" i="14"/>
  <c r="E549" i="14"/>
  <c r="Q550" i="14"/>
  <c r="E552" i="14"/>
  <c r="Q553" i="14"/>
  <c r="E555" i="14"/>
  <c r="Q556" i="14"/>
  <c r="E558" i="14"/>
  <c r="Q559" i="14"/>
  <c r="E561" i="14"/>
  <c r="Q562" i="14"/>
  <c r="E564" i="14"/>
  <c r="Q565" i="14"/>
  <c r="E567" i="14"/>
  <c r="Q568" i="14"/>
  <c r="E570" i="14"/>
  <c r="Q571" i="14"/>
  <c r="E573" i="14"/>
  <c r="Q574" i="14"/>
  <c r="E576" i="14"/>
  <c r="Q577" i="14"/>
  <c r="E579" i="14"/>
  <c r="Q580" i="14"/>
  <c r="E582" i="14"/>
  <c r="Q583" i="14"/>
  <c r="E585" i="14"/>
  <c r="Q586" i="14"/>
  <c r="E588" i="14"/>
  <c r="Q589" i="14"/>
  <c r="E591" i="14"/>
  <c r="Q592" i="14"/>
  <c r="E594" i="14"/>
  <c r="Q595" i="14"/>
  <c r="E597" i="14"/>
  <c r="Q598" i="14"/>
  <c r="E600" i="14"/>
  <c r="Q601" i="14"/>
  <c r="E603" i="14"/>
  <c r="Q604" i="14"/>
  <c r="E606" i="14"/>
  <c r="Q607" i="14"/>
  <c r="E609" i="14"/>
  <c r="Q610" i="14"/>
  <c r="E612" i="14"/>
  <c r="Q613" i="14"/>
  <c r="E615" i="14"/>
  <c r="Q616" i="14"/>
  <c r="E618" i="14"/>
  <c r="Q619" i="14"/>
  <c r="E621" i="14"/>
  <c r="Q622" i="14"/>
  <c r="E624" i="14"/>
  <c r="Q625" i="14"/>
  <c r="E627" i="14"/>
  <c r="Q628" i="14"/>
  <c r="E630" i="14"/>
  <c r="Q631" i="14"/>
  <c r="E633" i="14"/>
  <c r="Q634" i="14"/>
  <c r="E636" i="14"/>
  <c r="Q637" i="14"/>
  <c r="E639" i="14"/>
  <c r="Q640" i="14"/>
  <c r="E642" i="14"/>
  <c r="Q643" i="14"/>
  <c r="E645" i="14"/>
  <c r="Q646" i="14"/>
  <c r="E648" i="14"/>
  <c r="Q649" i="14"/>
  <c r="E651" i="14"/>
  <c r="Q652" i="14"/>
  <c r="E654" i="14"/>
  <c r="Q655" i="14"/>
  <c r="E657" i="14"/>
  <c r="Q658" i="14"/>
  <c r="E660" i="14"/>
  <c r="Q661" i="14"/>
  <c r="E663" i="14"/>
  <c r="Q664" i="14"/>
  <c r="E666" i="14"/>
  <c r="Q667" i="14"/>
  <c r="AO668" i="14" s="1"/>
  <c r="E669" i="14"/>
  <c r="Q670" i="14"/>
  <c r="E672" i="14"/>
  <c r="Q673" i="14"/>
  <c r="E675" i="14"/>
  <c r="Q676" i="14"/>
  <c r="E678" i="14"/>
  <c r="Q679" i="14"/>
  <c r="E681" i="14"/>
  <c r="Q682" i="14"/>
  <c r="E684" i="14"/>
  <c r="Q685" i="14"/>
  <c r="E687" i="14"/>
  <c r="Q688" i="14"/>
  <c r="E690" i="14"/>
  <c r="Q691" i="14"/>
  <c r="E693" i="14"/>
  <c r="Q694" i="14"/>
  <c r="E696" i="14"/>
  <c r="Q697" i="14"/>
  <c r="E699" i="14"/>
  <c r="Q700" i="14"/>
  <c r="E702" i="14"/>
  <c r="Q703" i="14"/>
  <c r="E705" i="14"/>
  <c r="Q706" i="14"/>
  <c r="E708" i="14"/>
  <c r="Q709" i="14"/>
  <c r="E711" i="14"/>
  <c r="Q712" i="14"/>
  <c r="E714" i="14"/>
  <c r="Q715" i="14"/>
  <c r="E717" i="14"/>
  <c r="Q718" i="14"/>
  <c r="E720" i="14"/>
  <c r="Q721" i="14"/>
  <c r="E723" i="14"/>
  <c r="Q724" i="14"/>
  <c r="E726" i="14"/>
  <c r="Q727" i="14"/>
  <c r="E729" i="14"/>
  <c r="Q730" i="14"/>
  <c r="E732" i="14"/>
  <c r="Q733" i="14"/>
  <c r="E735" i="14"/>
  <c r="Q736" i="14"/>
  <c r="E738" i="14"/>
  <c r="Q739" i="14"/>
  <c r="E741" i="14"/>
  <c r="Q742" i="14"/>
  <c r="E744" i="14"/>
  <c r="Q745" i="14"/>
  <c r="E747" i="14"/>
  <c r="Q748" i="14"/>
  <c r="E750" i="14"/>
  <c r="Q751" i="14"/>
  <c r="E753" i="14"/>
  <c r="Q754" i="14"/>
  <c r="E756" i="14"/>
  <c r="Q757" i="14"/>
  <c r="E759" i="14"/>
  <c r="Q760" i="14"/>
  <c r="E762" i="14"/>
  <c r="Q763" i="14"/>
  <c r="E765" i="14"/>
  <c r="Q766" i="14"/>
  <c r="E768" i="14"/>
  <c r="Q769" i="14"/>
  <c r="E771" i="14"/>
  <c r="Q772" i="14"/>
  <c r="E774" i="14"/>
  <c r="Q775" i="14"/>
  <c r="E777" i="14"/>
  <c r="Q778" i="14"/>
  <c r="E780" i="14"/>
  <c r="Q781" i="14"/>
  <c r="E783" i="14"/>
  <c r="Q784" i="14"/>
  <c r="E786" i="14"/>
  <c r="Q787" i="14"/>
  <c r="E789" i="14"/>
  <c r="Q790" i="14"/>
  <c r="E792" i="14"/>
  <c r="Q793" i="14"/>
  <c r="E795" i="14"/>
  <c r="Q796" i="14"/>
  <c r="E798" i="14"/>
  <c r="Q799" i="14"/>
  <c r="E801" i="14"/>
  <c r="Q802" i="14"/>
  <c r="E804" i="14"/>
  <c r="Q805" i="14"/>
  <c r="E807" i="14"/>
  <c r="Q808" i="14"/>
  <c r="E810" i="14"/>
  <c r="Q811" i="14"/>
  <c r="E813" i="14"/>
  <c r="Q814" i="14"/>
  <c r="AO815" i="14"/>
  <c r="E816" i="14"/>
  <c r="Q817" i="14"/>
  <c r="AO818" i="14" s="1"/>
  <c r="E819" i="14"/>
  <c r="Q820" i="14"/>
  <c r="AO821" i="14" s="1"/>
  <c r="E822" i="14"/>
  <c r="Q823" i="14"/>
  <c r="E825" i="14"/>
  <c r="Q826" i="14"/>
  <c r="AO827" i="14" s="1"/>
  <c r="E828" i="14"/>
  <c r="Q829" i="14"/>
  <c r="E831" i="14"/>
  <c r="Q832" i="14"/>
  <c r="E834" i="14"/>
  <c r="Q835" i="14"/>
  <c r="E837" i="14"/>
  <c r="Q838" i="14"/>
  <c r="AO839" i="14" s="1"/>
  <c r="E840" i="14"/>
  <c r="Q841" i="14"/>
  <c r="E843" i="14"/>
  <c r="Q844" i="14"/>
  <c r="E846" i="14"/>
  <c r="Q847" i="14"/>
  <c r="E849" i="14"/>
  <c r="Q850" i="14"/>
  <c r="E852" i="14"/>
  <c r="Q853" i="14"/>
  <c r="E855" i="14"/>
  <c r="Q856" i="14"/>
  <c r="E858" i="14"/>
  <c r="Q859" i="14"/>
  <c r="E861" i="14"/>
  <c r="Q862" i="14"/>
  <c r="AO863" i="14" s="1"/>
  <c r="E864" i="14"/>
  <c r="Q865" i="14"/>
  <c r="E867" i="14"/>
  <c r="Q868" i="14"/>
  <c r="E870" i="14"/>
  <c r="Q871" i="14"/>
  <c r="E873" i="14"/>
  <c r="Q874" i="14"/>
  <c r="E876" i="14"/>
  <c r="Q877" i="14"/>
  <c r="E879" i="14"/>
  <c r="Q880" i="14"/>
  <c r="E882" i="14"/>
  <c r="Q883" i="14"/>
  <c r="E885" i="14"/>
  <c r="Q886" i="14"/>
  <c r="E888" i="14"/>
  <c r="Q889" i="14"/>
  <c r="E891" i="14"/>
  <c r="Q892" i="14"/>
  <c r="E894" i="14"/>
  <c r="Q895" i="14"/>
  <c r="E897" i="14"/>
  <c r="Q898" i="14"/>
  <c r="E900" i="14"/>
  <c r="Q901" i="14"/>
  <c r="AC11" i="14"/>
  <c r="AC14" i="14"/>
  <c r="AC17" i="14"/>
  <c r="AC20" i="14"/>
  <c r="AC23" i="14"/>
  <c r="AC26" i="14"/>
  <c r="AC29" i="14"/>
  <c r="AC32" i="14"/>
  <c r="AC35" i="14"/>
  <c r="AC38" i="14"/>
  <c r="AC41" i="14"/>
  <c r="AC44" i="14"/>
  <c r="AC47" i="14"/>
  <c r="AC50" i="14"/>
  <c r="AC53" i="14"/>
  <c r="AC56" i="14"/>
  <c r="AC59" i="14"/>
  <c r="AC62" i="14"/>
  <c r="AC65" i="14"/>
  <c r="AC68" i="14"/>
  <c r="AC71" i="14"/>
  <c r="AC74" i="14"/>
  <c r="AC77" i="14"/>
  <c r="AC80" i="14"/>
  <c r="AC83" i="14"/>
  <c r="AC86" i="14"/>
  <c r="AC89" i="14"/>
  <c r="AC92" i="14"/>
  <c r="AC95" i="14"/>
  <c r="AC98" i="14"/>
  <c r="AC101" i="14"/>
  <c r="AC104" i="14"/>
  <c r="AC107" i="14"/>
  <c r="AC110" i="14"/>
  <c r="AC113" i="14"/>
  <c r="AC116" i="14"/>
  <c r="AC119" i="14"/>
  <c r="AC122" i="14"/>
  <c r="AC125" i="14"/>
  <c r="AC128" i="14"/>
  <c r="AC131" i="14"/>
  <c r="AC134" i="14"/>
  <c r="AC137" i="14"/>
  <c r="AC140" i="14"/>
  <c r="AC143" i="14"/>
  <c r="AC146" i="14"/>
  <c r="AC149" i="14"/>
  <c r="AC152" i="14"/>
  <c r="AC155" i="14"/>
  <c r="AC158" i="14"/>
  <c r="AC161" i="14"/>
  <c r="AC164" i="14"/>
  <c r="AC167" i="14"/>
  <c r="AC170" i="14"/>
  <c r="AC173" i="14"/>
  <c r="AC176" i="14"/>
  <c r="AC179" i="14"/>
  <c r="AC182" i="14"/>
  <c r="AC185" i="14"/>
  <c r="AC188" i="14"/>
  <c r="AC191" i="14"/>
  <c r="AC194" i="14"/>
  <c r="AC197" i="14"/>
  <c r="AC200" i="14"/>
  <c r="AC203" i="14"/>
  <c r="AC206" i="14"/>
  <c r="AC209" i="14"/>
  <c r="AC212" i="14"/>
  <c r="AC215" i="14"/>
  <c r="AC218" i="14"/>
  <c r="AC221" i="14"/>
  <c r="AC224" i="14"/>
  <c r="AC227" i="14"/>
  <c r="AC230" i="14"/>
  <c r="AC233" i="14"/>
  <c r="AC236" i="14"/>
  <c r="AC239" i="14"/>
  <c r="AC242" i="14"/>
  <c r="AC245" i="14"/>
  <c r="AC248" i="14"/>
  <c r="AC251" i="14"/>
  <c r="AC254" i="14"/>
  <c r="AC257" i="14"/>
  <c r="AC260" i="14"/>
  <c r="AC263" i="14"/>
  <c r="AC266" i="14"/>
  <c r="AC269" i="14"/>
  <c r="AC272" i="14"/>
  <c r="AC275" i="14"/>
  <c r="AC278" i="14"/>
  <c r="AC281" i="14"/>
  <c r="AC284" i="14"/>
  <c r="AC287" i="14"/>
  <c r="AC290" i="14"/>
  <c r="AC293" i="14"/>
  <c r="AC296" i="14"/>
  <c r="AC299" i="14"/>
  <c r="AC302" i="14"/>
  <c r="AC305" i="14"/>
  <c r="AC308" i="14"/>
  <c r="AC311" i="14"/>
  <c r="AC314" i="14"/>
  <c r="AC317" i="14"/>
  <c r="AC320" i="14"/>
  <c r="AC323" i="14"/>
  <c r="AC326" i="14"/>
  <c r="AC329" i="14"/>
  <c r="AC332" i="14"/>
  <c r="AC335" i="14"/>
  <c r="AC338" i="14"/>
  <c r="AC341" i="14"/>
  <c r="AC344" i="14"/>
  <c r="AC347" i="14"/>
  <c r="AC350" i="14"/>
  <c r="AC353" i="14"/>
  <c r="AC356" i="14"/>
  <c r="AC359" i="14"/>
  <c r="AC362" i="14"/>
  <c r="AC365" i="14"/>
  <c r="AC368" i="14"/>
  <c r="AC371" i="14"/>
  <c r="AC374" i="14"/>
  <c r="AC377" i="14"/>
  <c r="AC380" i="14"/>
  <c r="AC383" i="14"/>
  <c r="AC386" i="14"/>
  <c r="AC389" i="14"/>
  <c r="AC392" i="14"/>
  <c r="AC395" i="14"/>
  <c r="AC398" i="14"/>
  <c r="AC401" i="14"/>
  <c r="AC404" i="14"/>
  <c r="AC407" i="14"/>
  <c r="AC410" i="14"/>
  <c r="AC413" i="14"/>
  <c r="AC416" i="14"/>
  <c r="AC419" i="14"/>
  <c r="AC422" i="14"/>
  <c r="AC425" i="14"/>
  <c r="AC428" i="14"/>
  <c r="AC431" i="14"/>
  <c r="AC434" i="14"/>
  <c r="AC437" i="14"/>
  <c r="AC440" i="14"/>
  <c r="AC443" i="14"/>
  <c r="AC446" i="14"/>
  <c r="AC449" i="14"/>
  <c r="AC452" i="14"/>
  <c r="AC455" i="14"/>
  <c r="AC458" i="14"/>
  <c r="AC461" i="14"/>
  <c r="AC464" i="14"/>
  <c r="AC467" i="14"/>
  <c r="AC470" i="14"/>
  <c r="AC473" i="14"/>
  <c r="AC476" i="14"/>
  <c r="AC479" i="14"/>
  <c r="AC482" i="14"/>
  <c r="AC485" i="14"/>
  <c r="AC488" i="14"/>
  <c r="AC491" i="14"/>
  <c r="AC494" i="14"/>
  <c r="AC497" i="14"/>
  <c r="AC500" i="14"/>
  <c r="AC503" i="14"/>
  <c r="AC506" i="14"/>
  <c r="AC509" i="14"/>
  <c r="AC512" i="14"/>
  <c r="AC515" i="14"/>
  <c r="AC518" i="14"/>
  <c r="AC521" i="14"/>
  <c r="AC524" i="14"/>
  <c r="AC527" i="14"/>
  <c r="AC530" i="14"/>
  <c r="AC533" i="14"/>
  <c r="AC536" i="14"/>
  <c r="AC539" i="14"/>
  <c r="AC542" i="14"/>
  <c r="AC545" i="14"/>
  <c r="AC548" i="14"/>
  <c r="AC551" i="14"/>
  <c r="AC554" i="14"/>
  <c r="AC557" i="14"/>
  <c r="AC560" i="14"/>
  <c r="AC563" i="14"/>
  <c r="AC566" i="14"/>
  <c r="AC569" i="14"/>
  <c r="AC572" i="14"/>
  <c r="AC575" i="14"/>
  <c r="AC578" i="14"/>
  <c r="AC581" i="14"/>
  <c r="AC584" i="14"/>
  <c r="AC587" i="14"/>
  <c r="AC590" i="14"/>
  <c r="AC593" i="14"/>
  <c r="AC596" i="14"/>
  <c r="AC599" i="14"/>
  <c r="AC602" i="14"/>
  <c r="AC605" i="14"/>
  <c r="AC608" i="14"/>
  <c r="AC611" i="14"/>
  <c r="AC614" i="14"/>
  <c r="AC617" i="14"/>
  <c r="AC620" i="14"/>
  <c r="AC623" i="14"/>
  <c r="AC626" i="14"/>
  <c r="AC629" i="14"/>
  <c r="AC632" i="14"/>
  <c r="AC635" i="14"/>
  <c r="AC638" i="14"/>
  <c r="AC641" i="14"/>
  <c r="AC644" i="14"/>
  <c r="AC647" i="14"/>
  <c r="AC650" i="14"/>
  <c r="AC653" i="14"/>
  <c r="AC656" i="14"/>
  <c r="AC659" i="14"/>
  <c r="AC662" i="14"/>
  <c r="AC665" i="14"/>
  <c r="AC668" i="14"/>
  <c r="AC671" i="14"/>
  <c r="AC674" i="14"/>
  <c r="AC677" i="14"/>
  <c r="AC680" i="14"/>
  <c r="AC683" i="14"/>
  <c r="AC686" i="14"/>
  <c r="AC689" i="14"/>
  <c r="AC692" i="14"/>
  <c r="AC695" i="14"/>
  <c r="AC698" i="14"/>
  <c r="AC701" i="14"/>
  <c r="AC704" i="14"/>
  <c r="AC707" i="14"/>
  <c r="AC710" i="14"/>
  <c r="AC713" i="14"/>
  <c r="AC716" i="14"/>
  <c r="AC719" i="14"/>
  <c r="AC722" i="14"/>
  <c r="AC725" i="14"/>
  <c r="AC728" i="14"/>
  <c r="AC731" i="14"/>
  <c r="AC734" i="14"/>
  <c r="AC737" i="14"/>
  <c r="AC740" i="14"/>
  <c r="AC743" i="14"/>
  <c r="AC746" i="14"/>
  <c r="AC749" i="14"/>
  <c r="AC752" i="14"/>
  <c r="AC755" i="14"/>
  <c r="AC758" i="14"/>
  <c r="AC761" i="14"/>
  <c r="AC764" i="14"/>
  <c r="AC767" i="14"/>
  <c r="AC770" i="14"/>
  <c r="AC773" i="14"/>
  <c r="AC776" i="14"/>
  <c r="AC779" i="14"/>
  <c r="AC782" i="14"/>
  <c r="AC785" i="14"/>
  <c r="AC788" i="14"/>
  <c r="AC791" i="14"/>
  <c r="AC794" i="14"/>
  <c r="AC797" i="14"/>
  <c r="AC800" i="14"/>
  <c r="AC803" i="14"/>
  <c r="AC806" i="14"/>
  <c r="AC809" i="14"/>
  <c r="AC812" i="14"/>
  <c r="AC815" i="14"/>
  <c r="AC818" i="14"/>
  <c r="AC821" i="14"/>
  <c r="AC824" i="14"/>
  <c r="AC827" i="14"/>
  <c r="AC830" i="14"/>
  <c r="AC833" i="14"/>
  <c r="AC836" i="14"/>
  <c r="AC839" i="14"/>
  <c r="AC842" i="14"/>
  <c r="AC845" i="14"/>
  <c r="AC848" i="14"/>
  <c r="AC851" i="14"/>
  <c r="AC854" i="14"/>
  <c r="AC857" i="14"/>
  <c r="AC860" i="14"/>
  <c r="AC863" i="14"/>
  <c r="AC866" i="14"/>
  <c r="AC869" i="14"/>
  <c r="AC872" i="14"/>
  <c r="AC875" i="14"/>
  <c r="AC878" i="14"/>
  <c r="AC881" i="14"/>
  <c r="AC884" i="14"/>
  <c r="AC887" i="14"/>
  <c r="AC890" i="14"/>
  <c r="AC893" i="14"/>
  <c r="AC896" i="14"/>
  <c r="AC899" i="14"/>
  <c r="AC902"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AD8" i="14" s="1"/>
  <c r="R7" i="14"/>
  <c r="F9" i="14"/>
  <c r="R10" i="14"/>
  <c r="F12" i="14"/>
  <c r="R13" i="14"/>
  <c r="F15" i="14"/>
  <c r="R16" i="14"/>
  <c r="F18" i="14"/>
  <c r="R19" i="14"/>
  <c r="F21" i="14"/>
  <c r="R22" i="14"/>
  <c r="F24" i="14"/>
  <c r="R25" i="14"/>
  <c r="F27" i="14"/>
  <c r="R28" i="14"/>
  <c r="F30" i="14"/>
  <c r="R31" i="14"/>
  <c r="AP32" i="14" s="1"/>
  <c r="F33" i="14"/>
  <c r="R34" i="14"/>
  <c r="AP35" i="14" s="1"/>
  <c r="F36" i="14"/>
  <c r="R37" i="14"/>
  <c r="AP38" i="14" s="1"/>
  <c r="F39" i="14"/>
  <c r="R40" i="14"/>
  <c r="F42" i="14"/>
  <c r="R43" i="14"/>
  <c r="AP44" i="14" s="1"/>
  <c r="F45" i="14"/>
  <c r="R46" i="14"/>
  <c r="F48" i="14"/>
  <c r="R49" i="14"/>
  <c r="F51" i="14"/>
  <c r="R52" i="14"/>
  <c r="F54" i="14"/>
  <c r="R55" i="14"/>
  <c r="AP56" i="14" s="1"/>
  <c r="F57" i="14"/>
  <c r="R58" i="14"/>
  <c r="F60" i="14"/>
  <c r="R61" i="14"/>
  <c r="F63" i="14"/>
  <c r="R64" i="14"/>
  <c r="F66" i="14"/>
  <c r="R67" i="14"/>
  <c r="F69" i="14"/>
  <c r="R70" i="14"/>
  <c r="F72" i="14"/>
  <c r="R73" i="14"/>
  <c r="F75" i="14"/>
  <c r="R76" i="14"/>
  <c r="F78" i="14"/>
  <c r="R79" i="14"/>
  <c r="AP80" i="14" s="1"/>
  <c r="F81" i="14"/>
  <c r="R82" i="14"/>
  <c r="F84" i="14"/>
  <c r="R85" i="14"/>
  <c r="F87" i="14"/>
  <c r="R88" i="14"/>
  <c r="F90" i="14"/>
  <c r="R91" i="14"/>
  <c r="F93" i="14"/>
  <c r="R94" i="14"/>
  <c r="F96" i="14"/>
  <c r="R97" i="14"/>
  <c r="F99" i="14"/>
  <c r="R100" i="14"/>
  <c r="F102" i="14"/>
  <c r="R103" i="14"/>
  <c r="F105" i="14"/>
  <c r="R106" i="14"/>
  <c r="F108" i="14"/>
  <c r="R109" i="14"/>
  <c r="F111" i="14"/>
  <c r="R112" i="14"/>
  <c r="F114" i="14"/>
  <c r="R115" i="14"/>
  <c r="F117" i="14"/>
  <c r="R118" i="14"/>
  <c r="F120" i="14"/>
  <c r="R121" i="14"/>
  <c r="F123" i="14"/>
  <c r="R124" i="14"/>
  <c r="F126" i="14"/>
  <c r="R127" i="14"/>
  <c r="AP128" i="14" s="1"/>
  <c r="F129" i="14"/>
  <c r="R130" i="14"/>
  <c r="F132" i="14"/>
  <c r="R133" i="14"/>
  <c r="F135" i="14"/>
  <c r="R136" i="14"/>
  <c r="F138" i="14"/>
  <c r="R139" i="14"/>
  <c r="AP140" i="14" s="1"/>
  <c r="F141" i="14"/>
  <c r="R142" i="14"/>
  <c r="F144" i="14"/>
  <c r="R145" i="14"/>
  <c r="F147" i="14"/>
  <c r="R148" i="14"/>
  <c r="F150" i="14"/>
  <c r="R151" i="14"/>
  <c r="AP152" i="14" s="1"/>
  <c r="F153" i="14"/>
  <c r="R154" i="14"/>
  <c r="F156" i="14"/>
  <c r="R157" i="14"/>
  <c r="F159" i="14"/>
  <c r="R160" i="14"/>
  <c r="F162" i="14"/>
  <c r="R163" i="14"/>
  <c r="F165" i="14"/>
  <c r="R166" i="14"/>
  <c r="F168" i="14"/>
  <c r="R169" i="14"/>
  <c r="F171" i="14"/>
  <c r="R172" i="14"/>
  <c r="F174" i="14"/>
  <c r="R175" i="14"/>
  <c r="AP176" i="14" s="1"/>
  <c r="F177" i="14"/>
  <c r="R178" i="14"/>
  <c r="F180" i="14"/>
  <c r="R181" i="14"/>
  <c r="F183" i="14"/>
  <c r="R184" i="14"/>
  <c r="F186" i="14"/>
  <c r="R187" i="14"/>
  <c r="F189" i="14"/>
  <c r="R190" i="14"/>
  <c r="F192" i="14"/>
  <c r="R193" i="14"/>
  <c r="F195" i="14"/>
  <c r="R196" i="14"/>
  <c r="F198" i="14"/>
  <c r="R199" i="14"/>
  <c r="F201" i="14"/>
  <c r="R202" i="14"/>
  <c r="F204" i="14"/>
  <c r="R205" i="14"/>
  <c r="F207" i="14"/>
  <c r="R208" i="14"/>
  <c r="F210" i="14"/>
  <c r="R211" i="14"/>
  <c r="F213" i="14"/>
  <c r="R214" i="14"/>
  <c r="F216" i="14"/>
  <c r="R217" i="14"/>
  <c r="F219" i="14"/>
  <c r="R220" i="14"/>
  <c r="F222" i="14"/>
  <c r="R223" i="14"/>
  <c r="AP224" i="14" s="1"/>
  <c r="F225" i="14"/>
  <c r="R226" i="14"/>
  <c r="F228" i="14"/>
  <c r="R229" i="14"/>
  <c r="F231" i="14"/>
  <c r="R232" i="14"/>
  <c r="F234" i="14"/>
  <c r="R235" i="14"/>
  <c r="F237" i="14"/>
  <c r="R238" i="14"/>
  <c r="F240" i="14"/>
  <c r="R241" i="14"/>
  <c r="F243" i="14"/>
  <c r="R244" i="14"/>
  <c r="F246" i="14"/>
  <c r="R247" i="14"/>
  <c r="F249" i="14"/>
  <c r="R250" i="14"/>
  <c r="F252" i="14"/>
  <c r="R253" i="14"/>
  <c r="F255" i="14"/>
  <c r="R256" i="14"/>
  <c r="F258" i="14"/>
  <c r="R259" i="14"/>
  <c r="F261" i="14"/>
  <c r="R262" i="14"/>
  <c r="F264" i="14"/>
  <c r="R265" i="14"/>
  <c r="F267" i="14"/>
  <c r="R268" i="14"/>
  <c r="F270" i="14"/>
  <c r="R271" i="14"/>
  <c r="F273" i="14"/>
  <c r="R274" i="14"/>
  <c r="F276" i="14"/>
  <c r="R277" i="14"/>
  <c r="F279" i="14"/>
  <c r="R280" i="14"/>
  <c r="F282" i="14"/>
  <c r="R283" i="14"/>
  <c r="F285" i="14"/>
  <c r="R286" i="14"/>
  <c r="F288" i="14"/>
  <c r="R289" i="14"/>
  <c r="F291" i="14"/>
  <c r="R292" i="14"/>
  <c r="F294" i="14"/>
  <c r="R295" i="14"/>
  <c r="F297" i="14"/>
  <c r="R298" i="14"/>
  <c r="F300" i="14"/>
  <c r="R301" i="14"/>
  <c r="F303" i="14"/>
  <c r="R304" i="14"/>
  <c r="F306" i="14"/>
  <c r="R307" i="14"/>
  <c r="F309" i="14"/>
  <c r="R310" i="14"/>
  <c r="F312" i="14"/>
  <c r="R313" i="14"/>
  <c r="F315" i="14"/>
  <c r="R316" i="14"/>
  <c r="F318" i="14"/>
  <c r="R319" i="14"/>
  <c r="F321" i="14"/>
  <c r="R322" i="14"/>
  <c r="F324" i="14"/>
  <c r="R325" i="14"/>
  <c r="F327" i="14"/>
  <c r="R328" i="14"/>
  <c r="F330" i="14"/>
  <c r="R331" i="14"/>
  <c r="F333" i="14"/>
  <c r="R334" i="14"/>
  <c r="F336" i="14"/>
  <c r="R337" i="14"/>
  <c r="F339" i="14"/>
  <c r="R340" i="14"/>
  <c r="F342" i="14"/>
  <c r="R343" i="14"/>
  <c r="AP344" i="14" s="1"/>
  <c r="F345" i="14"/>
  <c r="R346" i="14"/>
  <c r="F348" i="14"/>
  <c r="R349" i="14"/>
  <c r="F351" i="14"/>
  <c r="R352" i="14"/>
  <c r="F354" i="14"/>
  <c r="R355" i="14"/>
  <c r="F357" i="14"/>
  <c r="R358" i="14"/>
  <c r="F360" i="14"/>
  <c r="R361" i="14"/>
  <c r="F363" i="14"/>
  <c r="R364" i="14"/>
  <c r="F366" i="14"/>
  <c r="R367" i="14"/>
  <c r="AP368" i="14" s="1"/>
  <c r="F369" i="14"/>
  <c r="R370" i="14"/>
  <c r="F372" i="14"/>
  <c r="R373" i="14"/>
  <c r="F375" i="14"/>
  <c r="R376" i="14"/>
  <c r="F378" i="14"/>
  <c r="R379" i="14"/>
  <c r="F381" i="14"/>
  <c r="R382" i="14"/>
  <c r="F384" i="14"/>
  <c r="R385" i="14"/>
  <c r="F387" i="14"/>
  <c r="R388" i="14"/>
  <c r="F390" i="14"/>
  <c r="R391" i="14"/>
  <c r="F393" i="14"/>
  <c r="R394" i="14"/>
  <c r="F396" i="14"/>
  <c r="R397" i="14"/>
  <c r="F399" i="14"/>
  <c r="R400" i="14"/>
  <c r="F402" i="14"/>
  <c r="R403" i="14"/>
  <c r="F405" i="14"/>
  <c r="R406" i="14"/>
  <c r="F408" i="14"/>
  <c r="R409" i="14"/>
  <c r="F411" i="14"/>
  <c r="R412" i="14"/>
  <c r="F414" i="14"/>
  <c r="R415" i="14"/>
  <c r="AP416" i="14" s="1"/>
  <c r="F417" i="14"/>
  <c r="R418" i="14"/>
  <c r="F420" i="14"/>
  <c r="R421" i="14"/>
  <c r="F423" i="14"/>
  <c r="R424" i="14"/>
  <c r="F426" i="14"/>
  <c r="R427" i="14"/>
  <c r="F429" i="14"/>
  <c r="R430" i="14"/>
  <c r="F432" i="14"/>
  <c r="R433" i="14"/>
  <c r="F435" i="14"/>
  <c r="R436" i="14"/>
  <c r="F438" i="14"/>
  <c r="R439" i="14"/>
  <c r="F441" i="14"/>
  <c r="R442" i="14"/>
  <c r="F444" i="14"/>
  <c r="R445" i="14"/>
  <c r="F447" i="14"/>
  <c r="R448" i="14"/>
  <c r="F450" i="14"/>
  <c r="R451" i="14"/>
  <c r="F453" i="14"/>
  <c r="R454" i="14"/>
  <c r="F456" i="14"/>
  <c r="R457" i="14"/>
  <c r="F459" i="14"/>
  <c r="R460" i="14"/>
  <c r="F462" i="14"/>
  <c r="R463" i="14"/>
  <c r="F465" i="14"/>
  <c r="R466" i="14"/>
  <c r="F468" i="14"/>
  <c r="R469" i="14"/>
  <c r="F471" i="14"/>
  <c r="R472" i="14"/>
  <c r="F474" i="14"/>
  <c r="R475" i="14"/>
  <c r="F477" i="14"/>
  <c r="R478" i="14"/>
  <c r="F480" i="14"/>
  <c r="R481" i="14"/>
  <c r="F483" i="14"/>
  <c r="R484" i="14"/>
  <c r="F486" i="14"/>
  <c r="R487" i="14"/>
  <c r="F489" i="14"/>
  <c r="R490" i="14"/>
  <c r="F492" i="14"/>
  <c r="R493" i="14"/>
  <c r="F495" i="14"/>
  <c r="R496" i="14"/>
  <c r="F498" i="14"/>
  <c r="R499" i="14"/>
  <c r="F501" i="14"/>
  <c r="R502" i="14"/>
  <c r="F504" i="14"/>
  <c r="R505" i="14"/>
  <c r="F507" i="14"/>
  <c r="R508" i="14"/>
  <c r="F510" i="14"/>
  <c r="R511" i="14"/>
  <c r="AP512" i="14" s="1"/>
  <c r="F513" i="14"/>
  <c r="R514" i="14"/>
  <c r="F516" i="14"/>
  <c r="R517" i="14"/>
  <c r="F519" i="14"/>
  <c r="R520" i="14"/>
  <c r="F522" i="14"/>
  <c r="R523" i="14"/>
  <c r="F525" i="14"/>
  <c r="R526" i="14"/>
  <c r="F528" i="14"/>
  <c r="R529" i="14"/>
  <c r="F531" i="14"/>
  <c r="R532" i="14"/>
  <c r="F534" i="14"/>
  <c r="R535" i="14"/>
  <c r="F537" i="14"/>
  <c r="R538" i="14"/>
  <c r="F540" i="14"/>
  <c r="R541" i="14"/>
  <c r="F543" i="14"/>
  <c r="R544" i="14"/>
  <c r="F546" i="14"/>
  <c r="R547" i="14"/>
  <c r="F549" i="14"/>
  <c r="R550" i="14"/>
  <c r="F552" i="14"/>
  <c r="R553" i="14"/>
  <c r="F555" i="14"/>
  <c r="R556" i="14"/>
  <c r="F558" i="14"/>
  <c r="R559" i="14"/>
  <c r="F561" i="14"/>
  <c r="R562" i="14"/>
  <c r="F564" i="14"/>
  <c r="R565" i="14"/>
  <c r="F567" i="14"/>
  <c r="R568" i="14"/>
  <c r="F570" i="14"/>
  <c r="R571" i="14"/>
  <c r="F573" i="14"/>
  <c r="R574" i="14"/>
  <c r="F576" i="14"/>
  <c r="R577" i="14"/>
  <c r="F579" i="14"/>
  <c r="R580" i="14"/>
  <c r="F582" i="14"/>
  <c r="R583" i="14"/>
  <c r="F585" i="14"/>
  <c r="R586" i="14"/>
  <c r="F588" i="14"/>
  <c r="R589" i="14"/>
  <c r="F591" i="14"/>
  <c r="R592" i="14"/>
  <c r="F594" i="14"/>
  <c r="R595" i="14"/>
  <c r="F597" i="14"/>
  <c r="R598" i="14"/>
  <c r="F600" i="14"/>
  <c r="R601" i="14"/>
  <c r="F603" i="14"/>
  <c r="R604" i="14"/>
  <c r="F606" i="14"/>
  <c r="R607" i="14"/>
  <c r="F609" i="14"/>
  <c r="R610" i="14"/>
  <c r="F612" i="14"/>
  <c r="R613" i="14"/>
  <c r="F615" i="14"/>
  <c r="R616" i="14"/>
  <c r="F618" i="14"/>
  <c r="R619" i="14"/>
  <c r="F621" i="14"/>
  <c r="R622" i="14"/>
  <c r="F624" i="14"/>
  <c r="R625" i="14"/>
  <c r="F627" i="14"/>
  <c r="R628" i="14"/>
  <c r="F630" i="14"/>
  <c r="R631" i="14"/>
  <c r="F633" i="14"/>
  <c r="R634" i="14"/>
  <c r="F636" i="14"/>
  <c r="R637" i="14"/>
  <c r="F639" i="14"/>
  <c r="R640" i="14"/>
  <c r="F642" i="14"/>
  <c r="R643" i="14"/>
  <c r="F645" i="14"/>
  <c r="R646" i="14"/>
  <c r="F648" i="14"/>
  <c r="R649" i="14"/>
  <c r="F651" i="14"/>
  <c r="R652" i="14"/>
  <c r="F654" i="14"/>
  <c r="R655" i="14"/>
  <c r="F657" i="14"/>
  <c r="R658" i="14"/>
  <c r="F660" i="14"/>
  <c r="R661" i="14"/>
  <c r="F663" i="14"/>
  <c r="R664" i="14"/>
  <c r="F666" i="14"/>
  <c r="R667" i="14"/>
  <c r="F669" i="14"/>
  <c r="R670" i="14"/>
  <c r="F672" i="14"/>
  <c r="R673" i="14"/>
  <c r="F675" i="14"/>
  <c r="R676" i="14"/>
  <c r="F678" i="14"/>
  <c r="R679" i="14"/>
  <c r="F681" i="14"/>
  <c r="R682" i="14"/>
  <c r="F684" i="14"/>
  <c r="R685" i="14"/>
  <c r="F687" i="14"/>
  <c r="R688" i="14"/>
  <c r="F690" i="14"/>
  <c r="R691" i="14"/>
  <c r="F693" i="14"/>
  <c r="R694" i="14"/>
  <c r="F696" i="14"/>
  <c r="R697" i="14"/>
  <c r="F699" i="14"/>
  <c r="R700" i="14"/>
  <c r="F702" i="14"/>
  <c r="R703" i="14"/>
  <c r="AP704" i="14" s="1"/>
  <c r="F705" i="14"/>
  <c r="R706" i="14"/>
  <c r="F708" i="14"/>
  <c r="R709" i="14"/>
  <c r="F711" i="14"/>
  <c r="R712" i="14"/>
  <c r="F714" i="14"/>
  <c r="R715" i="14"/>
  <c r="F717" i="14"/>
  <c r="R718" i="14"/>
  <c r="F720" i="14"/>
  <c r="R721" i="14"/>
  <c r="F723" i="14"/>
  <c r="R724" i="14"/>
  <c r="F726" i="14"/>
  <c r="R727" i="14"/>
  <c r="F729" i="14"/>
  <c r="R730" i="14"/>
  <c r="F732" i="14"/>
  <c r="R733" i="14"/>
  <c r="F735" i="14"/>
  <c r="R736" i="14"/>
  <c r="F738" i="14"/>
  <c r="R739" i="14"/>
  <c r="F741" i="14"/>
  <c r="R742" i="14"/>
  <c r="F744" i="14"/>
  <c r="R745" i="14"/>
  <c r="F747" i="14"/>
  <c r="R748" i="14"/>
  <c r="F750" i="14"/>
  <c r="R751" i="14"/>
  <c r="F753" i="14"/>
  <c r="R754" i="14"/>
  <c r="F756" i="14"/>
  <c r="R757" i="14"/>
  <c r="F759" i="14"/>
  <c r="R760" i="14"/>
  <c r="F762" i="14"/>
  <c r="R763" i="14"/>
  <c r="F765" i="14"/>
  <c r="R766" i="14"/>
  <c r="F768" i="14"/>
  <c r="R769" i="14"/>
  <c r="F771" i="14"/>
  <c r="R772" i="14"/>
  <c r="F774" i="14"/>
  <c r="R775" i="14"/>
  <c r="F777" i="14"/>
  <c r="R778" i="14"/>
  <c r="F780" i="14"/>
  <c r="R781" i="14"/>
  <c r="F783" i="14"/>
  <c r="R784" i="14"/>
  <c r="F786" i="14"/>
  <c r="R787" i="14"/>
  <c r="F789" i="14"/>
  <c r="R790" i="14"/>
  <c r="F792" i="14"/>
  <c r="R793" i="14"/>
  <c r="F795" i="14"/>
  <c r="R796" i="14"/>
  <c r="F798" i="14"/>
  <c r="R799" i="14"/>
  <c r="F801" i="14"/>
  <c r="R802" i="14"/>
  <c r="F804" i="14"/>
  <c r="R805" i="14"/>
  <c r="F807" i="14"/>
  <c r="R808" i="14"/>
  <c r="F810" i="14"/>
  <c r="R811" i="14"/>
  <c r="F813" i="14"/>
  <c r="R814" i="14"/>
  <c r="F816" i="14"/>
  <c r="R817" i="14"/>
  <c r="F819" i="14"/>
  <c r="R820" i="14"/>
  <c r="F822" i="14"/>
  <c r="R823" i="14"/>
  <c r="F825" i="14"/>
  <c r="R826" i="14"/>
  <c r="F828" i="14"/>
  <c r="R829" i="14"/>
  <c r="F831" i="14"/>
  <c r="R832" i="14"/>
  <c r="F834" i="14"/>
  <c r="R835" i="14"/>
  <c r="F837" i="14"/>
  <c r="R838" i="14"/>
  <c r="F840" i="14"/>
  <c r="R841" i="14"/>
  <c r="F843" i="14"/>
  <c r="R844" i="14"/>
  <c r="F846" i="14"/>
  <c r="R847" i="14"/>
  <c r="F849" i="14"/>
  <c r="R850" i="14"/>
  <c r="F852" i="14"/>
  <c r="R853" i="14"/>
  <c r="F855" i="14"/>
  <c r="R856" i="14"/>
  <c r="F858" i="14"/>
  <c r="R859" i="14"/>
  <c r="F861" i="14"/>
  <c r="R862" i="14"/>
  <c r="F864" i="14"/>
  <c r="R865" i="14"/>
  <c r="F867" i="14"/>
  <c r="R868" i="14"/>
  <c r="F870" i="14"/>
  <c r="R871" i="14"/>
  <c r="F873" i="14"/>
  <c r="R874" i="14"/>
  <c r="F876" i="14"/>
  <c r="R877" i="14"/>
  <c r="F879" i="14"/>
  <c r="R880" i="14"/>
  <c r="F882" i="14"/>
  <c r="R883" i="14"/>
  <c r="F885" i="14"/>
  <c r="R886" i="14"/>
  <c r="F888" i="14"/>
  <c r="R889" i="14"/>
  <c r="F891" i="14"/>
  <c r="R892" i="14"/>
  <c r="F894" i="14"/>
  <c r="R895" i="14"/>
  <c r="F897" i="14"/>
  <c r="R898" i="14"/>
  <c r="F900" i="14"/>
  <c r="R901" i="14"/>
  <c r="AD11" i="14"/>
  <c r="AD14" i="14"/>
  <c r="AD17" i="14"/>
  <c r="AD20" i="14"/>
  <c r="AD23" i="14"/>
  <c r="AD26" i="14"/>
  <c r="AD29" i="14"/>
  <c r="AD32" i="14"/>
  <c r="AD35" i="14"/>
  <c r="AD38" i="14"/>
  <c r="AD41" i="14"/>
  <c r="AD44" i="14"/>
  <c r="AD47" i="14"/>
  <c r="AD50" i="14"/>
  <c r="AD53" i="14"/>
  <c r="AD56" i="14"/>
  <c r="AD59" i="14"/>
  <c r="AD62" i="14"/>
  <c r="AD65" i="14"/>
  <c r="AD68" i="14"/>
  <c r="AD71" i="14"/>
  <c r="AD74" i="14"/>
  <c r="AD77" i="14"/>
  <c r="AD80" i="14"/>
  <c r="AD83" i="14"/>
  <c r="AD86" i="14"/>
  <c r="AD89" i="14"/>
  <c r="AD92" i="14"/>
  <c r="AD95" i="14"/>
  <c r="AD98" i="14"/>
  <c r="AD101" i="14"/>
  <c r="AD104" i="14"/>
  <c r="AD107" i="14"/>
  <c r="AD110" i="14"/>
  <c r="AD113" i="14"/>
  <c r="AD116" i="14"/>
  <c r="AD119" i="14"/>
  <c r="AD122" i="14"/>
  <c r="AD125" i="14"/>
  <c r="AD128" i="14"/>
  <c r="AD131" i="14"/>
  <c r="AD134" i="14"/>
  <c r="AD137" i="14"/>
  <c r="AD140" i="14"/>
  <c r="AD143" i="14"/>
  <c r="AD146" i="14"/>
  <c r="AD149" i="14"/>
  <c r="AD152" i="14"/>
  <c r="AD155" i="14"/>
  <c r="AD158" i="14"/>
  <c r="AD161" i="14"/>
  <c r="AD164" i="14"/>
  <c r="AD167" i="14"/>
  <c r="AD170" i="14"/>
  <c r="AD173" i="14"/>
  <c r="AD176" i="14"/>
  <c r="AD179" i="14"/>
  <c r="AD182" i="14"/>
  <c r="AD185" i="14"/>
  <c r="AD188" i="14"/>
  <c r="AD191" i="14"/>
  <c r="AD194" i="14"/>
  <c r="AD197" i="14"/>
  <c r="AD200" i="14"/>
  <c r="AD203" i="14"/>
  <c r="AD206" i="14"/>
  <c r="AD209" i="14"/>
  <c r="AD212" i="14"/>
  <c r="AD215" i="14"/>
  <c r="AD218" i="14"/>
  <c r="AD221" i="14"/>
  <c r="AD224" i="14"/>
  <c r="AD227" i="14"/>
  <c r="AD230" i="14"/>
  <c r="AD233" i="14"/>
  <c r="AD236" i="14"/>
  <c r="AD239" i="14"/>
  <c r="AD242" i="14"/>
  <c r="AD245" i="14"/>
  <c r="AD248" i="14"/>
  <c r="AD251" i="14"/>
  <c r="AD254" i="14"/>
  <c r="AD257" i="14"/>
  <c r="AD260" i="14"/>
  <c r="AD263" i="14"/>
  <c r="AD266" i="14"/>
  <c r="AD269" i="14"/>
  <c r="AD272" i="14"/>
  <c r="AD275" i="14"/>
  <c r="AD278" i="14"/>
  <c r="AD281" i="14"/>
  <c r="AD284" i="14"/>
  <c r="AD287" i="14"/>
  <c r="AD290" i="14"/>
  <c r="AD293" i="14"/>
  <c r="AD296" i="14"/>
  <c r="AD299" i="14"/>
  <c r="AD302" i="14"/>
  <c r="AD305" i="14"/>
  <c r="AD308" i="14"/>
  <c r="AD311" i="14"/>
  <c r="AD314" i="14"/>
  <c r="AD317" i="14"/>
  <c r="AD320" i="14"/>
  <c r="AD323" i="14"/>
  <c r="AD326" i="14"/>
  <c r="AD329" i="14"/>
  <c r="AD332" i="14"/>
  <c r="AD335" i="14"/>
  <c r="AD338" i="14"/>
  <c r="AD341" i="14"/>
  <c r="AD344" i="14"/>
  <c r="AD347" i="14"/>
  <c r="AD350" i="14"/>
  <c r="AD353" i="14"/>
  <c r="AD356" i="14"/>
  <c r="AD359" i="14"/>
  <c r="AD362" i="14"/>
  <c r="AD365" i="14"/>
  <c r="AD368" i="14"/>
  <c r="AD371" i="14"/>
  <c r="AD374" i="14"/>
  <c r="AD377" i="14"/>
  <c r="AD380" i="14"/>
  <c r="AD383" i="14"/>
  <c r="AD386" i="14"/>
  <c r="AD389" i="14"/>
  <c r="AD392" i="14"/>
  <c r="AD395" i="14"/>
  <c r="AD398" i="14"/>
  <c r="AD401" i="14"/>
  <c r="AD404" i="14"/>
  <c r="AD407" i="14"/>
  <c r="AD410" i="14"/>
  <c r="AD413" i="14"/>
  <c r="AD416" i="14"/>
  <c r="AD419" i="14"/>
  <c r="AD422" i="14"/>
  <c r="AD425" i="14"/>
  <c r="AD428" i="14"/>
  <c r="AD431" i="14"/>
  <c r="AD434" i="14"/>
  <c r="AD437" i="14"/>
  <c r="AD440" i="14"/>
  <c r="AD443" i="14"/>
  <c r="AD446" i="14"/>
  <c r="AD449" i="14"/>
  <c r="AD452" i="14"/>
  <c r="AD455" i="14"/>
  <c r="AD458" i="14"/>
  <c r="AD461" i="14"/>
  <c r="AD464" i="14"/>
  <c r="AD467" i="14"/>
  <c r="AD470" i="14"/>
  <c r="AD473" i="14"/>
  <c r="AD476" i="14"/>
  <c r="AD479" i="14"/>
  <c r="AD482" i="14"/>
  <c r="AD485" i="14"/>
  <c r="AD488" i="14"/>
  <c r="AD491" i="14"/>
  <c r="AD494" i="14"/>
  <c r="AD497" i="14"/>
  <c r="AD500" i="14"/>
  <c r="AD503" i="14"/>
  <c r="AD506" i="14"/>
  <c r="AD509" i="14"/>
  <c r="AD512" i="14"/>
  <c r="AD515" i="14"/>
  <c r="AD518" i="14"/>
  <c r="AD521" i="14"/>
  <c r="AD524" i="14"/>
  <c r="AD527" i="14"/>
  <c r="AD530" i="14"/>
  <c r="AD533" i="14"/>
  <c r="AD536" i="14"/>
  <c r="AD539" i="14"/>
  <c r="AD542" i="14"/>
  <c r="AD545" i="14"/>
  <c r="AD548" i="14"/>
  <c r="AD551" i="14"/>
  <c r="AD554" i="14"/>
  <c r="AD557" i="14"/>
  <c r="AD560" i="14"/>
  <c r="AD563" i="14"/>
  <c r="AD566" i="14"/>
  <c r="AD569" i="14"/>
  <c r="AD572" i="14"/>
  <c r="AD575" i="14"/>
  <c r="AD578" i="14"/>
  <c r="AD581" i="14"/>
  <c r="AD584" i="14"/>
  <c r="AD587" i="14"/>
  <c r="AD590" i="14"/>
  <c r="AD593" i="14"/>
  <c r="AD596" i="14"/>
  <c r="AD599" i="14"/>
  <c r="AD602" i="14"/>
  <c r="AD605" i="14"/>
  <c r="AD608" i="14"/>
  <c r="AD611" i="14"/>
  <c r="AD614" i="14"/>
  <c r="AD617" i="14"/>
  <c r="AD620" i="14"/>
  <c r="AD623" i="14"/>
  <c r="AD626" i="14"/>
  <c r="AD629" i="14"/>
  <c r="AD632" i="14"/>
  <c r="AD635" i="14"/>
  <c r="AD638" i="14"/>
  <c r="AD641" i="14"/>
  <c r="AD644" i="14"/>
  <c r="AD647" i="14"/>
  <c r="AD650" i="14"/>
  <c r="AD653" i="14"/>
  <c r="AD656" i="14"/>
  <c r="AD659" i="14"/>
  <c r="AD662" i="14"/>
  <c r="AD665" i="14"/>
  <c r="AD668" i="14"/>
  <c r="AD671" i="14"/>
  <c r="AD674" i="14"/>
  <c r="AD677" i="14"/>
  <c r="AD680" i="14"/>
  <c r="AD683" i="14"/>
  <c r="AD686" i="14"/>
  <c r="AD689" i="14"/>
  <c r="AD692" i="14"/>
  <c r="AD695" i="14"/>
  <c r="AD698" i="14"/>
  <c r="AD701" i="14"/>
  <c r="AD704" i="14"/>
  <c r="AD707" i="14"/>
  <c r="AD710" i="14"/>
  <c r="AD713" i="14"/>
  <c r="AD716" i="14"/>
  <c r="AD719" i="14"/>
  <c r="AD722" i="14"/>
  <c r="AD725" i="14"/>
  <c r="AD728" i="14"/>
  <c r="AD731" i="14"/>
  <c r="AD734" i="14"/>
  <c r="AD737" i="14"/>
  <c r="AD740" i="14"/>
  <c r="AD743" i="14"/>
  <c r="AD746" i="14"/>
  <c r="AD749" i="14"/>
  <c r="AD752" i="14"/>
  <c r="AD755" i="14"/>
  <c r="AD758" i="14"/>
  <c r="AD761" i="14"/>
  <c r="AD764" i="14"/>
  <c r="AD767" i="14"/>
  <c r="AD770" i="14"/>
  <c r="AD773" i="14"/>
  <c r="AD776" i="14"/>
  <c r="AD779" i="14"/>
  <c r="AD782" i="14"/>
  <c r="AD785" i="14"/>
  <c r="AD788" i="14"/>
  <c r="AD791" i="14"/>
  <c r="AD794" i="14"/>
  <c r="AD797" i="14"/>
  <c r="AD800" i="14"/>
  <c r="AD803" i="14"/>
  <c r="AD806" i="14"/>
  <c r="AD809" i="14"/>
  <c r="AD812" i="14"/>
  <c r="AD815" i="14"/>
  <c r="AD818" i="14"/>
  <c r="AD821" i="14"/>
  <c r="AD824" i="14"/>
  <c r="AD827" i="14"/>
  <c r="AD830" i="14"/>
  <c r="AD833" i="14"/>
  <c r="AD836" i="14"/>
  <c r="AD839" i="14"/>
  <c r="AD842" i="14"/>
  <c r="AD845" i="14"/>
  <c r="AD848" i="14"/>
  <c r="AD851" i="14"/>
  <c r="AD854" i="14"/>
  <c r="AD857" i="14"/>
  <c r="AD860" i="14"/>
  <c r="AD863" i="14"/>
  <c r="AD866" i="14"/>
  <c r="AD869" i="14"/>
  <c r="AD872" i="14"/>
  <c r="AD875" i="14"/>
  <c r="AD878" i="14"/>
  <c r="AD881" i="14"/>
  <c r="AD884" i="14"/>
  <c r="AD887" i="14"/>
  <c r="AD890" i="14"/>
  <c r="AD893" i="14"/>
  <c r="AD896" i="14"/>
  <c r="AD899" i="14"/>
  <c r="AD902"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G6" i="14"/>
  <c r="S7" i="14"/>
  <c r="G9" i="14"/>
  <c r="S10" i="14"/>
  <c r="G12" i="14"/>
  <c r="S13" i="14"/>
  <c r="G15" i="14"/>
  <c r="S16" i="14"/>
  <c r="G18" i="14"/>
  <c r="S19" i="14"/>
  <c r="G21" i="14"/>
  <c r="S22" i="14"/>
  <c r="AQ23" i="14" s="1"/>
  <c r="G24" i="14"/>
  <c r="S25" i="14"/>
  <c r="AQ26" i="14" s="1"/>
  <c r="G27" i="14"/>
  <c r="S28" i="14"/>
  <c r="G30" i="14"/>
  <c r="S31" i="14"/>
  <c r="AQ32" i="14" s="1"/>
  <c r="G33" i="14"/>
  <c r="S34" i="14"/>
  <c r="G36" i="14"/>
  <c r="S37" i="14"/>
  <c r="G39" i="14"/>
  <c r="S40" i="14"/>
  <c r="G42" i="14"/>
  <c r="S43" i="14"/>
  <c r="AQ44" i="14" s="1"/>
  <c r="G45" i="14"/>
  <c r="S46" i="14"/>
  <c r="G48" i="14"/>
  <c r="S49" i="14"/>
  <c r="G51" i="14"/>
  <c r="S52" i="14"/>
  <c r="G54" i="14"/>
  <c r="S55" i="14"/>
  <c r="G57" i="14"/>
  <c r="S58" i="14"/>
  <c r="G60" i="14"/>
  <c r="S61" i="14"/>
  <c r="G63" i="14"/>
  <c r="S64" i="14"/>
  <c r="G66" i="14"/>
  <c r="S67" i="14"/>
  <c r="AQ68" i="14" s="1"/>
  <c r="G69" i="14"/>
  <c r="S70" i="14"/>
  <c r="G72" i="14"/>
  <c r="S73" i="14"/>
  <c r="G75" i="14"/>
  <c r="S76" i="14"/>
  <c r="G78" i="14"/>
  <c r="S79" i="14"/>
  <c r="G81" i="14"/>
  <c r="S82" i="14"/>
  <c r="G84" i="14"/>
  <c r="S85" i="14"/>
  <c r="G87" i="14"/>
  <c r="S88" i="14"/>
  <c r="G90" i="14"/>
  <c r="S91" i="14"/>
  <c r="G93" i="14"/>
  <c r="S94" i="14"/>
  <c r="G96" i="14"/>
  <c r="S97" i="14"/>
  <c r="G99" i="14"/>
  <c r="S100" i="14"/>
  <c r="G102" i="14"/>
  <c r="S103" i="14"/>
  <c r="G105" i="14"/>
  <c r="S106" i="14"/>
  <c r="G108" i="14"/>
  <c r="S109" i="14"/>
  <c r="G111" i="14"/>
  <c r="S112" i="14"/>
  <c r="G114" i="14"/>
  <c r="S115" i="14"/>
  <c r="AQ116" i="14" s="1"/>
  <c r="G117" i="14"/>
  <c r="S118" i="14"/>
  <c r="G120" i="14"/>
  <c r="S121" i="14"/>
  <c r="G123" i="14"/>
  <c r="S124" i="14"/>
  <c r="G126" i="14"/>
  <c r="S127" i="14"/>
  <c r="G129" i="14"/>
  <c r="S130" i="14"/>
  <c r="G132" i="14"/>
  <c r="S133" i="14"/>
  <c r="G135" i="14"/>
  <c r="S136" i="14"/>
  <c r="G138" i="14"/>
  <c r="S139" i="14"/>
  <c r="G141" i="14"/>
  <c r="S142" i="14"/>
  <c r="G144" i="14"/>
  <c r="S145" i="14"/>
  <c r="G147" i="14"/>
  <c r="S148" i="14"/>
  <c r="G150" i="14"/>
  <c r="S151" i="14"/>
  <c r="G153" i="14"/>
  <c r="S154" i="14"/>
  <c r="G156" i="14"/>
  <c r="S157" i="14"/>
  <c r="G159" i="14"/>
  <c r="S160" i="14"/>
  <c r="G162" i="14"/>
  <c r="S163" i="14"/>
  <c r="G165" i="14"/>
  <c r="S166" i="14"/>
  <c r="G168" i="14"/>
  <c r="S169" i="14"/>
  <c r="G171" i="14"/>
  <c r="S172" i="14"/>
  <c r="G174" i="14"/>
  <c r="S175" i="14"/>
  <c r="G177" i="14"/>
  <c r="S178" i="14"/>
  <c r="G180" i="14"/>
  <c r="S181" i="14"/>
  <c r="G183" i="14"/>
  <c r="S184" i="14"/>
  <c r="G186" i="14"/>
  <c r="S187" i="14"/>
  <c r="G189" i="14"/>
  <c r="S190" i="14"/>
  <c r="G192" i="14"/>
  <c r="S193" i="14"/>
  <c r="G195" i="14"/>
  <c r="S196" i="14"/>
  <c r="G198" i="14"/>
  <c r="S199" i="14"/>
  <c r="G201" i="14"/>
  <c r="S202" i="14"/>
  <c r="G204" i="14"/>
  <c r="S205" i="14"/>
  <c r="G207" i="14"/>
  <c r="S208" i="14"/>
  <c r="G210" i="14"/>
  <c r="S211" i="14"/>
  <c r="AQ212" i="14" s="1"/>
  <c r="G213" i="14"/>
  <c r="S214" i="14"/>
  <c r="G216" i="14"/>
  <c r="S217" i="14"/>
  <c r="G219" i="14"/>
  <c r="S220" i="14"/>
  <c r="G222" i="14"/>
  <c r="S223" i="14"/>
  <c r="G225" i="14"/>
  <c r="S226" i="14"/>
  <c r="G228" i="14"/>
  <c r="S229" i="14"/>
  <c r="G231" i="14"/>
  <c r="S232" i="14"/>
  <c r="G234" i="14"/>
  <c r="S235" i="14"/>
  <c r="AQ236" i="14" s="1"/>
  <c r="G237" i="14"/>
  <c r="S238" i="14"/>
  <c r="G240" i="14"/>
  <c r="S241" i="14"/>
  <c r="G243" i="14"/>
  <c r="S244" i="14"/>
  <c r="G246" i="14"/>
  <c r="S247" i="14"/>
  <c r="G249" i="14"/>
  <c r="S250" i="14"/>
  <c r="G252" i="14"/>
  <c r="S253" i="14"/>
  <c r="G255" i="14"/>
  <c r="S256" i="14"/>
  <c r="G258" i="14"/>
  <c r="S259" i="14"/>
  <c r="AQ260" i="14" s="1"/>
  <c r="G261" i="14"/>
  <c r="S262" i="14"/>
  <c r="G264" i="14"/>
  <c r="S265" i="14"/>
  <c r="G267" i="14"/>
  <c r="S268" i="14"/>
  <c r="G270" i="14"/>
  <c r="S271" i="14"/>
  <c r="G273" i="14"/>
  <c r="S274" i="14"/>
  <c r="G276" i="14"/>
  <c r="S277" i="14"/>
  <c r="G279" i="14"/>
  <c r="S280" i="14"/>
  <c r="G282" i="14"/>
  <c r="S283" i="14"/>
  <c r="G285" i="14"/>
  <c r="S286" i="14"/>
  <c r="G288" i="14"/>
  <c r="S289" i="14"/>
  <c r="G291" i="14"/>
  <c r="S292" i="14"/>
  <c r="G294" i="14"/>
  <c r="S295" i="14"/>
  <c r="G297" i="14"/>
  <c r="S298" i="14"/>
  <c r="G300" i="14"/>
  <c r="S301" i="14"/>
  <c r="G303" i="14"/>
  <c r="S304" i="14"/>
  <c r="G306" i="14"/>
  <c r="S307" i="14"/>
  <c r="AQ308" i="14" s="1"/>
  <c r="G309" i="14"/>
  <c r="S310" i="14"/>
  <c r="G312" i="14"/>
  <c r="S313" i="14"/>
  <c r="G315" i="14"/>
  <c r="S316" i="14"/>
  <c r="G318" i="14"/>
  <c r="S319" i="14"/>
  <c r="G321" i="14"/>
  <c r="S322" i="14"/>
  <c r="G324" i="14"/>
  <c r="S325" i="14"/>
  <c r="G327" i="14"/>
  <c r="S328" i="14"/>
  <c r="G330" i="14"/>
  <c r="S331" i="14"/>
  <c r="G333" i="14"/>
  <c r="S334" i="14"/>
  <c r="G336" i="14"/>
  <c r="S337" i="14"/>
  <c r="G339" i="14"/>
  <c r="S340" i="14"/>
  <c r="G342" i="14"/>
  <c r="S343" i="14"/>
  <c r="G345" i="14"/>
  <c r="S346" i="14"/>
  <c r="G348" i="14"/>
  <c r="S349" i="14"/>
  <c r="G351" i="14"/>
  <c r="S352" i="14"/>
  <c r="G354" i="14"/>
  <c r="S355" i="14"/>
  <c r="G357" i="14"/>
  <c r="S358" i="14"/>
  <c r="G360" i="14"/>
  <c r="S361" i="14"/>
  <c r="G363" i="14"/>
  <c r="S364" i="14"/>
  <c r="G366" i="14"/>
  <c r="S367" i="14"/>
  <c r="G369" i="14"/>
  <c r="S370" i="14"/>
  <c r="G372" i="14"/>
  <c r="S373" i="14"/>
  <c r="G375" i="14"/>
  <c r="S376" i="14"/>
  <c r="G378" i="14"/>
  <c r="S379" i="14"/>
  <c r="G381" i="14"/>
  <c r="S382" i="14"/>
  <c r="G384" i="14"/>
  <c r="S385" i="14"/>
  <c r="G387" i="14"/>
  <c r="S388" i="14"/>
  <c r="G390" i="14"/>
  <c r="S391" i="14"/>
  <c r="G393" i="14"/>
  <c r="S394" i="14"/>
  <c r="G396" i="14"/>
  <c r="S397" i="14"/>
  <c r="G399" i="14"/>
  <c r="S400" i="14"/>
  <c r="G402" i="14"/>
  <c r="S403" i="14"/>
  <c r="AQ404" i="14" s="1"/>
  <c r="G405" i="14"/>
  <c r="S406" i="14"/>
  <c r="G408" i="14"/>
  <c r="S409" i="14"/>
  <c r="G411" i="14"/>
  <c r="S412" i="14"/>
  <c r="G414" i="14"/>
  <c r="S415" i="14"/>
  <c r="G417" i="14"/>
  <c r="S418" i="14"/>
  <c r="G420" i="14"/>
  <c r="S421" i="14"/>
  <c r="G423" i="14"/>
  <c r="S424" i="14"/>
  <c r="G426" i="14"/>
  <c r="S427" i="14"/>
  <c r="G429" i="14"/>
  <c r="S430" i="14"/>
  <c r="G432" i="14"/>
  <c r="S433" i="14"/>
  <c r="G435" i="14"/>
  <c r="S436" i="14"/>
  <c r="G438" i="14"/>
  <c r="S439" i="14"/>
  <c r="G441" i="14"/>
  <c r="S442" i="14"/>
  <c r="G444" i="14"/>
  <c r="S445" i="14"/>
  <c r="G447" i="14"/>
  <c r="S448" i="14"/>
  <c r="G450" i="14"/>
  <c r="S451" i="14"/>
  <c r="G453" i="14"/>
  <c r="S454" i="14"/>
  <c r="G456" i="14"/>
  <c r="S457" i="14"/>
  <c r="G459" i="14"/>
  <c r="S460" i="14"/>
  <c r="G462" i="14"/>
  <c r="S463" i="14"/>
  <c r="G465" i="14"/>
  <c r="S466" i="14"/>
  <c r="G468" i="14"/>
  <c r="S469" i="14"/>
  <c r="G471" i="14"/>
  <c r="S472" i="14"/>
  <c r="G474" i="14"/>
  <c r="S475" i="14"/>
  <c r="G477" i="14"/>
  <c r="S478" i="14"/>
  <c r="G480" i="14"/>
  <c r="S481" i="14"/>
  <c r="G483" i="14"/>
  <c r="S484" i="14"/>
  <c r="G486" i="14"/>
  <c r="S487" i="14"/>
  <c r="G489" i="14"/>
  <c r="S490" i="14"/>
  <c r="G492" i="14"/>
  <c r="S493" i="14"/>
  <c r="G495" i="14"/>
  <c r="S496" i="14"/>
  <c r="G498" i="14"/>
  <c r="S499" i="14"/>
  <c r="G501" i="14"/>
  <c r="S502" i="14"/>
  <c r="G504" i="14"/>
  <c r="S505" i="14"/>
  <c r="G507" i="14"/>
  <c r="S508" i="14"/>
  <c r="G510" i="14"/>
  <c r="S511" i="14"/>
  <c r="G513" i="14"/>
  <c r="S514" i="14"/>
  <c r="G516" i="14"/>
  <c r="S517" i="14"/>
  <c r="G519" i="14"/>
  <c r="S520" i="14"/>
  <c r="G522" i="14"/>
  <c r="S523" i="14"/>
  <c r="G525" i="14"/>
  <c r="S526" i="14"/>
  <c r="G528" i="14"/>
  <c r="S529" i="14"/>
  <c r="G531" i="14"/>
  <c r="S532" i="14"/>
  <c r="G534" i="14"/>
  <c r="S535" i="14"/>
  <c r="G537" i="14"/>
  <c r="S538" i="14"/>
  <c r="G540" i="14"/>
  <c r="S541" i="14"/>
  <c r="G543" i="14"/>
  <c r="S544" i="14"/>
  <c r="G546" i="14"/>
  <c r="S547" i="14"/>
  <c r="G549" i="14"/>
  <c r="S550" i="14"/>
  <c r="G552" i="14"/>
  <c r="S553" i="14"/>
  <c r="G555" i="14"/>
  <c r="S556" i="14"/>
  <c r="G558" i="14"/>
  <c r="S559" i="14"/>
  <c r="G561" i="14"/>
  <c r="S562" i="14"/>
  <c r="G564" i="14"/>
  <c r="S565" i="14"/>
  <c r="G567" i="14"/>
  <c r="S568" i="14"/>
  <c r="G570" i="14"/>
  <c r="S571" i="14"/>
  <c r="G573" i="14"/>
  <c r="S574" i="14"/>
  <c r="G576" i="14"/>
  <c r="S577" i="14"/>
  <c r="G579" i="14"/>
  <c r="S580" i="14"/>
  <c r="G582" i="14"/>
  <c r="S583" i="14"/>
  <c r="G585" i="14"/>
  <c r="S586" i="14"/>
  <c r="G588" i="14"/>
  <c r="S589" i="14"/>
  <c r="G591" i="14"/>
  <c r="S592" i="14"/>
  <c r="G594" i="14"/>
  <c r="S595" i="14"/>
  <c r="AQ596" i="14" s="1"/>
  <c r="G597" i="14"/>
  <c r="S598" i="14"/>
  <c r="G600" i="14"/>
  <c r="S601" i="14"/>
  <c r="G603" i="14"/>
  <c r="S604" i="14"/>
  <c r="G606" i="14"/>
  <c r="S607" i="14"/>
  <c r="G609" i="14"/>
  <c r="S610" i="14"/>
  <c r="G612" i="14"/>
  <c r="S613" i="14"/>
  <c r="G615" i="14"/>
  <c r="S616" i="14"/>
  <c r="G618" i="14"/>
  <c r="S619" i="14"/>
  <c r="G621" i="14"/>
  <c r="S622" i="14"/>
  <c r="G624" i="14"/>
  <c r="S625" i="14"/>
  <c r="G627" i="14"/>
  <c r="S628" i="14"/>
  <c r="G630" i="14"/>
  <c r="S631" i="14"/>
  <c r="G633" i="14"/>
  <c r="S634" i="14"/>
  <c r="G636" i="14"/>
  <c r="S637" i="14"/>
  <c r="G639" i="14"/>
  <c r="S640" i="14"/>
  <c r="G642" i="14"/>
  <c r="S643" i="14"/>
  <c r="G645" i="14"/>
  <c r="S646" i="14"/>
  <c r="G648" i="14"/>
  <c r="S649" i="14"/>
  <c r="G651" i="14"/>
  <c r="S652" i="14"/>
  <c r="G654" i="14"/>
  <c r="S655" i="14"/>
  <c r="AQ656" i="14" s="1"/>
  <c r="G657" i="14"/>
  <c r="S658" i="14"/>
  <c r="G660" i="14"/>
  <c r="S661" i="14"/>
  <c r="G663" i="14"/>
  <c r="S664" i="14"/>
  <c r="G666" i="14"/>
  <c r="S667" i="14"/>
  <c r="G669" i="14"/>
  <c r="S670" i="14"/>
  <c r="G672" i="14"/>
  <c r="S673" i="14"/>
  <c r="G675" i="14"/>
  <c r="S676" i="14"/>
  <c r="G678" i="14"/>
  <c r="S679" i="14"/>
  <c r="G681" i="14"/>
  <c r="S682" i="14"/>
  <c r="G684" i="14"/>
  <c r="S685" i="14"/>
  <c r="G687" i="14"/>
  <c r="S688" i="14"/>
  <c r="G690" i="14"/>
  <c r="S691" i="14"/>
  <c r="G693" i="14"/>
  <c r="S694" i="14"/>
  <c r="G696" i="14"/>
  <c r="S697" i="14"/>
  <c r="G699" i="14"/>
  <c r="S700" i="14"/>
  <c r="G702" i="14"/>
  <c r="S703" i="14"/>
  <c r="AQ704" i="14" s="1"/>
  <c r="G705" i="14"/>
  <c r="S706" i="14"/>
  <c r="G708" i="14"/>
  <c r="S709" i="14"/>
  <c r="G711" i="14"/>
  <c r="S712" i="14"/>
  <c r="G714" i="14"/>
  <c r="S715" i="14"/>
  <c r="G717" i="14"/>
  <c r="S718" i="14"/>
  <c r="G720" i="14"/>
  <c r="S721" i="14"/>
  <c r="G723" i="14"/>
  <c r="S724" i="14"/>
  <c r="G726" i="14"/>
  <c r="S727" i="14"/>
  <c r="G729" i="14"/>
  <c r="S730" i="14"/>
  <c r="G732" i="14"/>
  <c r="S733" i="14"/>
  <c r="G735" i="14"/>
  <c r="S736" i="14"/>
  <c r="G738" i="14"/>
  <c r="S739" i="14"/>
  <c r="G741" i="14"/>
  <c r="S742" i="14"/>
  <c r="G744" i="14"/>
  <c r="S745" i="14"/>
  <c r="G747" i="14"/>
  <c r="S748" i="14"/>
  <c r="G750" i="14"/>
  <c r="S751" i="14"/>
  <c r="G753" i="14"/>
  <c r="S754" i="14"/>
  <c r="G756" i="14"/>
  <c r="S757" i="14"/>
  <c r="G759" i="14"/>
  <c r="S760" i="14"/>
  <c r="G762" i="14"/>
  <c r="S763" i="14"/>
  <c r="G765" i="14"/>
  <c r="S766" i="14"/>
  <c r="G768" i="14"/>
  <c r="S769" i="14"/>
  <c r="G771" i="14"/>
  <c r="S772" i="14"/>
  <c r="G774" i="14"/>
  <c r="S775" i="14"/>
  <c r="G777" i="14"/>
  <c r="S778" i="14"/>
  <c r="G780" i="14"/>
  <c r="S781" i="14"/>
  <c r="G783" i="14"/>
  <c r="S784" i="14"/>
  <c r="AQ785" i="14" s="1"/>
  <c r="G786" i="14"/>
  <c r="S787" i="14"/>
  <c r="AQ788" i="14" s="1"/>
  <c r="G789" i="14"/>
  <c r="S790" i="14"/>
  <c r="AQ791" i="14" s="1"/>
  <c r="G792" i="14"/>
  <c r="S793" i="14"/>
  <c r="G795" i="14"/>
  <c r="S796" i="14"/>
  <c r="AQ797" i="14" s="1"/>
  <c r="G798" i="14"/>
  <c r="S799" i="14"/>
  <c r="G801" i="14"/>
  <c r="S802" i="14"/>
  <c r="G804" i="14"/>
  <c r="S805" i="14"/>
  <c r="G807" i="14"/>
  <c r="S808" i="14"/>
  <c r="G810" i="14"/>
  <c r="S811" i="14"/>
  <c r="G813" i="14"/>
  <c r="S814" i="14"/>
  <c r="AQ815" i="14" s="1"/>
  <c r="G816" i="14"/>
  <c r="S817" i="14"/>
  <c r="G819" i="14"/>
  <c r="S820" i="14"/>
  <c r="G822" i="14"/>
  <c r="S823" i="14"/>
  <c r="G825" i="14"/>
  <c r="S826" i="14"/>
  <c r="G828" i="14"/>
  <c r="S829" i="14"/>
  <c r="G831" i="14"/>
  <c r="S832" i="14"/>
  <c r="G834" i="14"/>
  <c r="S835" i="14"/>
  <c r="G837" i="14"/>
  <c r="S838" i="14"/>
  <c r="G840" i="14"/>
  <c r="S841" i="14"/>
  <c r="G843" i="14"/>
  <c r="S844" i="14"/>
  <c r="G846" i="14"/>
  <c r="S847" i="14"/>
  <c r="G849" i="14"/>
  <c r="S850" i="14"/>
  <c r="AQ851" i="14" s="1"/>
  <c r="G852" i="14"/>
  <c r="S853" i="14"/>
  <c r="AQ854" i="14" s="1"/>
  <c r="G855" i="14"/>
  <c r="S856" i="14"/>
  <c r="AQ857" i="14" s="1"/>
  <c r="G858" i="14"/>
  <c r="S859" i="14"/>
  <c r="G861" i="14"/>
  <c r="S862" i="14"/>
  <c r="AQ863" i="14" s="1"/>
  <c r="G864" i="14"/>
  <c r="S865" i="14"/>
  <c r="G867" i="14"/>
  <c r="S868" i="14"/>
  <c r="G870" i="14"/>
  <c r="S871" i="14"/>
  <c r="G873" i="14"/>
  <c r="S874" i="14"/>
  <c r="G876" i="14"/>
  <c r="S877" i="14"/>
  <c r="G879" i="14"/>
  <c r="S880" i="14"/>
  <c r="AQ881" i="14" s="1"/>
  <c r="G882" i="14"/>
  <c r="S883" i="14"/>
  <c r="G885" i="14"/>
  <c r="S886" i="14"/>
  <c r="G888" i="14"/>
  <c r="S889" i="14"/>
  <c r="G891" i="14"/>
  <c r="S892" i="14"/>
  <c r="G894" i="14"/>
  <c r="S895" i="14"/>
  <c r="G897" i="14"/>
  <c r="S898" i="14"/>
  <c r="G900" i="14"/>
  <c r="S901" i="14"/>
  <c r="AE5" i="14"/>
  <c r="AE11" i="14"/>
  <c r="AE14" i="14"/>
  <c r="AE17" i="14"/>
  <c r="AE20" i="14"/>
  <c r="AE23" i="14"/>
  <c r="AE26" i="14"/>
  <c r="AE29" i="14"/>
  <c r="AE32" i="14"/>
  <c r="AE35" i="14"/>
  <c r="AE38" i="14"/>
  <c r="AE41" i="14"/>
  <c r="AE44" i="14"/>
  <c r="AE47" i="14"/>
  <c r="AE50" i="14"/>
  <c r="AE53" i="14"/>
  <c r="AE56" i="14"/>
  <c r="AE59" i="14"/>
  <c r="AE62" i="14"/>
  <c r="AE65" i="14"/>
  <c r="AE68" i="14"/>
  <c r="AE71" i="14"/>
  <c r="AE74" i="14"/>
  <c r="AE77" i="14"/>
  <c r="AE80" i="14"/>
  <c r="AE83" i="14"/>
  <c r="AE86" i="14"/>
  <c r="AE89" i="14"/>
  <c r="AE92" i="14"/>
  <c r="AE95" i="14"/>
  <c r="AE98" i="14"/>
  <c r="AE101" i="14"/>
  <c r="AE104" i="14"/>
  <c r="AE107" i="14"/>
  <c r="AE110" i="14"/>
  <c r="AE113" i="14"/>
  <c r="AE116" i="14"/>
  <c r="AE119" i="14"/>
  <c r="AE122" i="14"/>
  <c r="AE125" i="14"/>
  <c r="AE128" i="14"/>
  <c r="AE131" i="14"/>
  <c r="AE134" i="14"/>
  <c r="AE137" i="14"/>
  <c r="AE140" i="14"/>
  <c r="AE143" i="14"/>
  <c r="AE146" i="14"/>
  <c r="AE149" i="14"/>
  <c r="AE152" i="14"/>
  <c r="AE155" i="14"/>
  <c r="AE158" i="14"/>
  <c r="AE161" i="14"/>
  <c r="AE164" i="14"/>
  <c r="AE167" i="14"/>
  <c r="AE170" i="14"/>
  <c r="AE173" i="14"/>
  <c r="AE176" i="14"/>
  <c r="AE179" i="14"/>
  <c r="AE182" i="14"/>
  <c r="AE185" i="14"/>
  <c r="AE188" i="14"/>
  <c r="AE191" i="14"/>
  <c r="AE194" i="14"/>
  <c r="AE197" i="14"/>
  <c r="AE200" i="14"/>
  <c r="AE203" i="14"/>
  <c r="AE206" i="14"/>
  <c r="AE209" i="14"/>
  <c r="AE212" i="14"/>
  <c r="AE215" i="14"/>
  <c r="AE218" i="14"/>
  <c r="AE221" i="14"/>
  <c r="AE224" i="14"/>
  <c r="AE227" i="14"/>
  <c r="AE230" i="14"/>
  <c r="AE233" i="14"/>
  <c r="AE236" i="14"/>
  <c r="AE239" i="14"/>
  <c r="AE242" i="14"/>
  <c r="AE245" i="14"/>
  <c r="AE248" i="14"/>
  <c r="AE251" i="14"/>
  <c r="AE254" i="14"/>
  <c r="AE257" i="14"/>
  <c r="AE260" i="14"/>
  <c r="AE263" i="14"/>
  <c r="AE266" i="14"/>
  <c r="AE269" i="14"/>
  <c r="AE272" i="14"/>
  <c r="AE275" i="14"/>
  <c r="AE278" i="14"/>
  <c r="AE281" i="14"/>
  <c r="AE284" i="14"/>
  <c r="AE287" i="14"/>
  <c r="AE290" i="14"/>
  <c r="AE293" i="14"/>
  <c r="AE296" i="14"/>
  <c r="AE299" i="14"/>
  <c r="AE302" i="14"/>
  <c r="AE305" i="14"/>
  <c r="AE308" i="14"/>
  <c r="AE311" i="14"/>
  <c r="AE314" i="14"/>
  <c r="AE317" i="14"/>
  <c r="AE320" i="14"/>
  <c r="AE323" i="14"/>
  <c r="AE326" i="14"/>
  <c r="AE329" i="14"/>
  <c r="AE332" i="14"/>
  <c r="AE335" i="14"/>
  <c r="AE338" i="14"/>
  <c r="AE341" i="14"/>
  <c r="AE344" i="14"/>
  <c r="AE347" i="14"/>
  <c r="AE350" i="14"/>
  <c r="AE353" i="14"/>
  <c r="AE356" i="14"/>
  <c r="AE359" i="14"/>
  <c r="AE362" i="14"/>
  <c r="AE365" i="14"/>
  <c r="AE368" i="14"/>
  <c r="AE371" i="14"/>
  <c r="AE374" i="14"/>
  <c r="AE377" i="14"/>
  <c r="AE380" i="14"/>
  <c r="AE383" i="14"/>
  <c r="AE386" i="14"/>
  <c r="AE389" i="14"/>
  <c r="AE392" i="14"/>
  <c r="AE395" i="14"/>
  <c r="AE398" i="14"/>
  <c r="AE401" i="14"/>
  <c r="AE404" i="14"/>
  <c r="AE407" i="14"/>
  <c r="AE410" i="14"/>
  <c r="AE413" i="14"/>
  <c r="AE416" i="14"/>
  <c r="AE419" i="14"/>
  <c r="AE422" i="14"/>
  <c r="AE425" i="14"/>
  <c r="AE428" i="14"/>
  <c r="AE431" i="14"/>
  <c r="AE434" i="14"/>
  <c r="AE437" i="14"/>
  <c r="AE440" i="14"/>
  <c r="AE443" i="14"/>
  <c r="AE446" i="14"/>
  <c r="AE449" i="14"/>
  <c r="AE452" i="14"/>
  <c r="AE455" i="14"/>
  <c r="AE458" i="14"/>
  <c r="AE461" i="14"/>
  <c r="AE464" i="14"/>
  <c r="AE467" i="14"/>
  <c r="AE470" i="14"/>
  <c r="AE473" i="14"/>
  <c r="AE476" i="14"/>
  <c r="AE479" i="14"/>
  <c r="AE482" i="14"/>
  <c r="AE485" i="14"/>
  <c r="AE488" i="14"/>
  <c r="AE491" i="14"/>
  <c r="AE494" i="14"/>
  <c r="AE497" i="14"/>
  <c r="AE500" i="14"/>
  <c r="AE503" i="14"/>
  <c r="AE506" i="14"/>
  <c r="AE509" i="14"/>
  <c r="AE512" i="14"/>
  <c r="AE515" i="14"/>
  <c r="AE518" i="14"/>
  <c r="AE521" i="14"/>
  <c r="AE524" i="14"/>
  <c r="AE527" i="14"/>
  <c r="AE530" i="14"/>
  <c r="AE533" i="14"/>
  <c r="AE536" i="14"/>
  <c r="AE539" i="14"/>
  <c r="AE542" i="14"/>
  <c r="AE545" i="14"/>
  <c r="AE548" i="14"/>
  <c r="AE551" i="14"/>
  <c r="AE554" i="14"/>
  <c r="AE557" i="14"/>
  <c r="AE560" i="14"/>
  <c r="AE563" i="14"/>
  <c r="AE566" i="14"/>
  <c r="AE569" i="14"/>
  <c r="AE572" i="14"/>
  <c r="AE575" i="14"/>
  <c r="AE578" i="14"/>
  <c r="AE581" i="14"/>
  <c r="AE584" i="14"/>
  <c r="AE587" i="14"/>
  <c r="AE590" i="14"/>
  <c r="AE593" i="14"/>
  <c r="AE596" i="14"/>
  <c r="AE599" i="14"/>
  <c r="AE602" i="14"/>
  <c r="AE605" i="14"/>
  <c r="AE608" i="14"/>
  <c r="AE611" i="14"/>
  <c r="AE614" i="14"/>
  <c r="AE617" i="14"/>
  <c r="AE620" i="14"/>
  <c r="AE623" i="14"/>
  <c r="AE626" i="14"/>
  <c r="AE629" i="14"/>
  <c r="AE632" i="14"/>
  <c r="AE635" i="14"/>
  <c r="AE638" i="14"/>
  <c r="AE641" i="14"/>
  <c r="AE644" i="14"/>
  <c r="AE647" i="14"/>
  <c r="AE650" i="14"/>
  <c r="AE653" i="14"/>
  <c r="AE656" i="14"/>
  <c r="AE659" i="14"/>
  <c r="AE662" i="14"/>
  <c r="AE665" i="14"/>
  <c r="AE668" i="14"/>
  <c r="AE671" i="14"/>
  <c r="AE674" i="14"/>
  <c r="AE677" i="14"/>
  <c r="AE680" i="14"/>
  <c r="AE683" i="14"/>
  <c r="AE686" i="14"/>
  <c r="AE689" i="14"/>
  <c r="AE692" i="14"/>
  <c r="AE695" i="14"/>
  <c r="AE698" i="14"/>
  <c r="AE701" i="14"/>
  <c r="AE704" i="14"/>
  <c r="AE707" i="14"/>
  <c r="AE710" i="14"/>
  <c r="AE713" i="14"/>
  <c r="AE716" i="14"/>
  <c r="AE719" i="14"/>
  <c r="AE722" i="14"/>
  <c r="AE725" i="14"/>
  <c r="AE728" i="14"/>
  <c r="AE731" i="14"/>
  <c r="AE734" i="14"/>
  <c r="AE737" i="14"/>
  <c r="AE740" i="14"/>
  <c r="AE743" i="14"/>
  <c r="AE746" i="14"/>
  <c r="AE749" i="14"/>
  <c r="AE752" i="14"/>
  <c r="AE755" i="14"/>
  <c r="AE758" i="14"/>
  <c r="AE761" i="14"/>
  <c r="AE764" i="14"/>
  <c r="AE767" i="14"/>
  <c r="AE770" i="14"/>
  <c r="AE773" i="14"/>
  <c r="AE776" i="14"/>
  <c r="AE779" i="14"/>
  <c r="AE782" i="14"/>
  <c r="AE785" i="14"/>
  <c r="AE788" i="14"/>
  <c r="AE791" i="14"/>
  <c r="AE794" i="14"/>
  <c r="AE797" i="14"/>
  <c r="AE800" i="14"/>
  <c r="AE803" i="14"/>
  <c r="AE806" i="14"/>
  <c r="AE809" i="14"/>
  <c r="AE812" i="14"/>
  <c r="AE815" i="14"/>
  <c r="AE818" i="14"/>
  <c r="AE821" i="14"/>
  <c r="AE824" i="14"/>
  <c r="AE827" i="14"/>
  <c r="AE830" i="14"/>
  <c r="AE833" i="14"/>
  <c r="AE836" i="14"/>
  <c r="AE839" i="14"/>
  <c r="AE842" i="14"/>
  <c r="AE845" i="14"/>
  <c r="AE848" i="14"/>
  <c r="AE851" i="14"/>
  <c r="AE854" i="14"/>
  <c r="AE857" i="14"/>
  <c r="AE860" i="14"/>
  <c r="AE863" i="14"/>
  <c r="AE866" i="14"/>
  <c r="AE869" i="14"/>
  <c r="AE872" i="14"/>
  <c r="AE875" i="14"/>
  <c r="AE878" i="14"/>
  <c r="AE881" i="14"/>
  <c r="AE884" i="14"/>
  <c r="AE887" i="14"/>
  <c r="AE890" i="14"/>
  <c r="AE893" i="14"/>
  <c r="AE896" i="14"/>
  <c r="AE899"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AF5" i="14" s="1"/>
  <c r="T4" i="14"/>
  <c r="H6" i="14"/>
  <c r="AF8" i="14" s="1"/>
  <c r="T7" i="14"/>
  <c r="H9" i="14"/>
  <c r="T10" i="14"/>
  <c r="H12" i="14"/>
  <c r="T13" i="14"/>
  <c r="H15" i="14"/>
  <c r="T16" i="14"/>
  <c r="H18" i="14"/>
  <c r="T19" i="14"/>
  <c r="H21" i="14"/>
  <c r="T22" i="14"/>
  <c r="H24" i="14"/>
  <c r="T25" i="14"/>
  <c r="H27" i="14"/>
  <c r="T28" i="14"/>
  <c r="H30" i="14"/>
  <c r="T31" i="14"/>
  <c r="H33" i="14"/>
  <c r="T34" i="14"/>
  <c r="H36" i="14"/>
  <c r="T37" i="14"/>
  <c r="H39" i="14"/>
  <c r="T40" i="14"/>
  <c r="H42" i="14"/>
  <c r="T43" i="14"/>
  <c r="H45" i="14"/>
  <c r="T46" i="14"/>
  <c r="H48" i="14"/>
  <c r="T49" i="14"/>
  <c r="H51" i="14"/>
  <c r="T52" i="14"/>
  <c r="H54" i="14"/>
  <c r="T55" i="14"/>
  <c r="H57" i="14"/>
  <c r="T58" i="14"/>
  <c r="H60" i="14"/>
  <c r="T61" i="14"/>
  <c r="H63" i="14"/>
  <c r="T64" i="14"/>
  <c r="H66" i="14"/>
  <c r="T67" i="14"/>
  <c r="H69" i="14"/>
  <c r="T70" i="14"/>
  <c r="H72" i="14"/>
  <c r="T73" i="14"/>
  <c r="H75" i="14"/>
  <c r="T76" i="14"/>
  <c r="H78" i="14"/>
  <c r="T79" i="14"/>
  <c r="H81" i="14"/>
  <c r="T82" i="14"/>
  <c r="H84" i="14"/>
  <c r="T85" i="14"/>
  <c r="H87" i="14"/>
  <c r="T88" i="14"/>
  <c r="H90" i="14"/>
  <c r="T91" i="14"/>
  <c r="AR92" i="14" s="1"/>
  <c r="H93" i="14"/>
  <c r="T94" i="14"/>
  <c r="H96" i="14"/>
  <c r="T97" i="14"/>
  <c r="H99" i="14"/>
  <c r="T100" i="14"/>
  <c r="H102" i="14"/>
  <c r="T103" i="14"/>
  <c r="H105" i="14"/>
  <c r="T106" i="14"/>
  <c r="H108" i="14"/>
  <c r="T109" i="14"/>
  <c r="H111" i="14"/>
  <c r="T112" i="14"/>
  <c r="H114" i="14"/>
  <c r="T115" i="14"/>
  <c r="AR116" i="14" s="1"/>
  <c r="H117" i="14"/>
  <c r="T118" i="14"/>
  <c r="H120" i="14"/>
  <c r="T121" i="14"/>
  <c r="H123" i="14"/>
  <c r="T124" i="14"/>
  <c r="H126" i="14"/>
  <c r="T127" i="14"/>
  <c r="H129" i="14"/>
  <c r="T130" i="14"/>
  <c r="H132" i="14"/>
  <c r="T133" i="14"/>
  <c r="H135" i="14"/>
  <c r="T136" i="14"/>
  <c r="H138" i="14"/>
  <c r="T139" i="14"/>
  <c r="AR140" i="14" s="1"/>
  <c r="H141" i="14"/>
  <c r="T142" i="14"/>
  <c r="H144" i="14"/>
  <c r="T145" i="14"/>
  <c r="AR146" i="14" s="1"/>
  <c r="H147" i="14"/>
  <c r="T148" i="14"/>
  <c r="H150" i="14"/>
  <c r="T151" i="14"/>
  <c r="AR152" i="14" s="1"/>
  <c r="H153" i="14"/>
  <c r="T154" i="14"/>
  <c r="H156" i="14"/>
  <c r="T157" i="14"/>
  <c r="H159" i="14"/>
  <c r="T160" i="14"/>
  <c r="H162" i="14"/>
  <c r="T163" i="14"/>
  <c r="AR164" i="14" s="1"/>
  <c r="H165" i="14"/>
  <c r="T166" i="14"/>
  <c r="H168" i="14"/>
  <c r="T169" i="14"/>
  <c r="H171" i="14"/>
  <c r="T172" i="14"/>
  <c r="H174" i="14"/>
  <c r="T175" i="14"/>
  <c r="H177" i="14"/>
  <c r="T178" i="14"/>
  <c r="H180" i="14"/>
  <c r="T181" i="14"/>
  <c r="H183" i="14"/>
  <c r="T184" i="14"/>
  <c r="H186" i="14"/>
  <c r="T187" i="14"/>
  <c r="AR188" i="14" s="1"/>
  <c r="H189" i="14"/>
  <c r="T190" i="14"/>
  <c r="H192" i="14"/>
  <c r="T193" i="14"/>
  <c r="AR194" i="14" s="1"/>
  <c r="H195" i="14"/>
  <c r="T196" i="14"/>
  <c r="H198" i="14"/>
  <c r="T199" i="14"/>
  <c r="AR200" i="14" s="1"/>
  <c r="H201" i="14"/>
  <c r="T202" i="14"/>
  <c r="H204" i="14"/>
  <c r="T205" i="14"/>
  <c r="H207" i="14"/>
  <c r="T208" i="14"/>
  <c r="H210" i="14"/>
  <c r="T211" i="14"/>
  <c r="AR212" i="14" s="1"/>
  <c r="H213" i="14"/>
  <c r="T214" i="14"/>
  <c r="H216" i="14"/>
  <c r="T217" i="14"/>
  <c r="H219" i="14"/>
  <c r="T220" i="14"/>
  <c r="H222" i="14"/>
  <c r="T223" i="14"/>
  <c r="H225" i="14"/>
  <c r="T226" i="14"/>
  <c r="H228" i="14"/>
  <c r="T229" i="14"/>
  <c r="H231" i="14"/>
  <c r="T232" i="14"/>
  <c r="H234" i="14"/>
  <c r="T235" i="14"/>
  <c r="AR236" i="14" s="1"/>
  <c r="H237" i="14"/>
  <c r="T238" i="14"/>
  <c r="H240" i="14"/>
  <c r="T241" i="14"/>
  <c r="H243" i="14"/>
  <c r="T244" i="14"/>
  <c r="H246" i="14"/>
  <c r="T247" i="14"/>
  <c r="H249" i="14"/>
  <c r="T250" i="14"/>
  <c r="H252" i="14"/>
  <c r="T253" i="14"/>
  <c r="H255" i="14"/>
  <c r="T256" i="14"/>
  <c r="H258" i="14"/>
  <c r="T259" i="14"/>
  <c r="H261" i="14"/>
  <c r="T262" i="14"/>
  <c r="H264" i="14"/>
  <c r="T265" i="14"/>
  <c r="H267" i="14"/>
  <c r="T268" i="14"/>
  <c r="H270" i="14"/>
  <c r="T271" i="14"/>
  <c r="H273" i="14"/>
  <c r="T274" i="14"/>
  <c r="H276" i="14"/>
  <c r="T277" i="14"/>
  <c r="H279" i="14"/>
  <c r="T280" i="14"/>
  <c r="H282" i="14"/>
  <c r="T283" i="14"/>
  <c r="AR284" i="14" s="1"/>
  <c r="H285" i="14"/>
  <c r="T286" i="14"/>
  <c r="H288" i="14"/>
  <c r="T289" i="14"/>
  <c r="H291" i="14"/>
  <c r="T292" i="14"/>
  <c r="H294" i="14"/>
  <c r="T295" i="14"/>
  <c r="H297" i="14"/>
  <c r="T298" i="14"/>
  <c r="H300" i="14"/>
  <c r="T301" i="14"/>
  <c r="H303" i="14"/>
  <c r="T304" i="14"/>
  <c r="H306" i="14"/>
  <c r="T307" i="14"/>
  <c r="H309" i="14"/>
  <c r="T310" i="14"/>
  <c r="H312" i="14"/>
  <c r="T313" i="14"/>
  <c r="H315" i="14"/>
  <c r="T316" i="14"/>
  <c r="H318" i="14"/>
  <c r="T319" i="14"/>
  <c r="H321" i="14"/>
  <c r="T322" i="14"/>
  <c r="H324" i="14"/>
  <c r="T325" i="14"/>
  <c r="H327" i="14"/>
  <c r="T328" i="14"/>
  <c r="H330" i="14"/>
  <c r="T331" i="14"/>
  <c r="H333" i="14"/>
  <c r="T334" i="14"/>
  <c r="H336" i="14"/>
  <c r="T337" i="14"/>
  <c r="H339" i="14"/>
  <c r="T340" i="14"/>
  <c r="H342" i="14"/>
  <c r="T343" i="14"/>
  <c r="H345" i="14"/>
  <c r="T346" i="14"/>
  <c r="H348" i="14"/>
  <c r="T349" i="14"/>
  <c r="H351" i="14"/>
  <c r="T352" i="14"/>
  <c r="H354" i="14"/>
  <c r="T355" i="14"/>
  <c r="H357" i="14"/>
  <c r="T358" i="14"/>
  <c r="H360" i="14"/>
  <c r="T361" i="14"/>
  <c r="H363" i="14"/>
  <c r="T364" i="14"/>
  <c r="H366" i="14"/>
  <c r="T367" i="14"/>
  <c r="H369" i="14"/>
  <c r="T370" i="14"/>
  <c r="H372" i="14"/>
  <c r="T373" i="14"/>
  <c r="H375" i="14"/>
  <c r="T376" i="14"/>
  <c r="H378" i="14"/>
  <c r="T379" i="14"/>
  <c r="AR380" i="14" s="1"/>
  <c r="H381" i="14"/>
  <c r="T382" i="14"/>
  <c r="H384" i="14"/>
  <c r="T385" i="14"/>
  <c r="H387" i="14"/>
  <c r="T388" i="14"/>
  <c r="H390" i="14"/>
  <c r="T391" i="14"/>
  <c r="H393" i="14"/>
  <c r="T394" i="14"/>
  <c r="H396" i="14"/>
  <c r="T397" i="14"/>
  <c r="H399" i="14"/>
  <c r="T400" i="14"/>
  <c r="H402" i="14"/>
  <c r="T403" i="14"/>
  <c r="H405" i="14"/>
  <c r="T406" i="14"/>
  <c r="H408" i="14"/>
  <c r="T409" i="14"/>
  <c r="H411" i="14"/>
  <c r="T412" i="14"/>
  <c r="H414" i="14"/>
  <c r="T415" i="14"/>
  <c r="H417" i="14"/>
  <c r="T418" i="14"/>
  <c r="H420" i="14"/>
  <c r="T421" i="14"/>
  <c r="H423" i="14"/>
  <c r="T424" i="14"/>
  <c r="H426" i="14"/>
  <c r="T427" i="14"/>
  <c r="H429" i="14"/>
  <c r="T430" i="14"/>
  <c r="H432" i="14"/>
  <c r="T433" i="14"/>
  <c r="H435" i="14"/>
  <c r="T436" i="14"/>
  <c r="H438" i="14"/>
  <c r="T439" i="14"/>
  <c r="H441" i="14"/>
  <c r="T442" i="14"/>
  <c r="H444" i="14"/>
  <c r="T445" i="14"/>
  <c r="H447" i="14"/>
  <c r="T448" i="14"/>
  <c r="H450" i="14"/>
  <c r="T451" i="14"/>
  <c r="H453" i="14"/>
  <c r="T454" i="14"/>
  <c r="H456" i="14"/>
  <c r="T457" i="14"/>
  <c r="H459" i="14"/>
  <c r="T460" i="14"/>
  <c r="H462" i="14"/>
  <c r="T463" i="14"/>
  <c r="H465" i="14"/>
  <c r="T466" i="14"/>
  <c r="H468" i="14"/>
  <c r="T469" i="14"/>
  <c r="H471" i="14"/>
  <c r="T472" i="14"/>
  <c r="H474" i="14"/>
  <c r="T475" i="14"/>
  <c r="H477" i="14"/>
  <c r="T478" i="14"/>
  <c r="H480" i="14"/>
  <c r="T481" i="14"/>
  <c r="H483" i="14"/>
  <c r="T484" i="14"/>
  <c r="H486" i="14"/>
  <c r="T487" i="14"/>
  <c r="H489" i="14"/>
  <c r="T490" i="14"/>
  <c r="H492" i="14"/>
  <c r="T493" i="14"/>
  <c r="H495" i="14"/>
  <c r="T496" i="14"/>
  <c r="H498" i="14"/>
  <c r="T499" i="14"/>
  <c r="H501" i="14"/>
  <c r="T502" i="14"/>
  <c r="H504" i="14"/>
  <c r="T505" i="14"/>
  <c r="H507" i="14"/>
  <c r="T508" i="14"/>
  <c r="H510" i="14"/>
  <c r="T511" i="14"/>
  <c r="H513" i="14"/>
  <c r="T514" i="14"/>
  <c r="H516" i="14"/>
  <c r="T517" i="14"/>
  <c r="H519" i="14"/>
  <c r="T520" i="14"/>
  <c r="H522" i="14"/>
  <c r="T523" i="14"/>
  <c r="H525" i="14"/>
  <c r="T526" i="14"/>
  <c r="H528" i="14"/>
  <c r="T529" i="14"/>
  <c r="H531" i="14"/>
  <c r="T532" i="14"/>
  <c r="H534" i="14"/>
  <c r="T535" i="14"/>
  <c r="H537" i="14"/>
  <c r="T538" i="14"/>
  <c r="H540" i="14"/>
  <c r="T541" i="14"/>
  <c r="H543" i="14"/>
  <c r="T544" i="14"/>
  <c r="H546" i="14"/>
  <c r="T547" i="14"/>
  <c r="H549" i="14"/>
  <c r="T550" i="14"/>
  <c r="H552" i="14"/>
  <c r="T553" i="14"/>
  <c r="H555" i="14"/>
  <c r="T556" i="14"/>
  <c r="H558" i="14"/>
  <c r="T559" i="14"/>
  <c r="H561" i="14"/>
  <c r="T562" i="14"/>
  <c r="H564" i="14"/>
  <c r="T565" i="14"/>
  <c r="H567" i="14"/>
  <c r="T568" i="14"/>
  <c r="H570" i="14"/>
  <c r="T571" i="14"/>
  <c r="AR572" i="14" s="1"/>
  <c r="H573" i="14"/>
  <c r="T574" i="14"/>
  <c r="H576" i="14"/>
  <c r="T577" i="14"/>
  <c r="H579" i="14"/>
  <c r="T580" i="14"/>
  <c r="H582" i="14"/>
  <c r="T583" i="14"/>
  <c r="H585" i="14"/>
  <c r="T586" i="14"/>
  <c r="H588" i="14"/>
  <c r="T589" i="14"/>
  <c r="H591" i="14"/>
  <c r="T592" i="14"/>
  <c r="H594" i="14"/>
  <c r="T595" i="14"/>
  <c r="H597" i="14"/>
  <c r="T598" i="14"/>
  <c r="H600" i="14"/>
  <c r="T601" i="14"/>
  <c r="H603" i="14"/>
  <c r="T604" i="14"/>
  <c r="H606" i="14"/>
  <c r="T607" i="14"/>
  <c r="H609" i="14"/>
  <c r="T610" i="14"/>
  <c r="H612" i="14"/>
  <c r="T613" i="14"/>
  <c r="H615" i="14"/>
  <c r="T616" i="14"/>
  <c r="H618" i="14"/>
  <c r="T619" i="14"/>
  <c r="H621" i="14"/>
  <c r="T622" i="14"/>
  <c r="H624" i="14"/>
  <c r="T625" i="14"/>
  <c r="H627" i="14"/>
  <c r="T628" i="14"/>
  <c r="H630" i="14"/>
  <c r="T631" i="14"/>
  <c r="H633" i="14"/>
  <c r="T634" i="14"/>
  <c r="H636" i="14"/>
  <c r="T637" i="14"/>
  <c r="H639" i="14"/>
  <c r="T640" i="14"/>
  <c r="H642" i="14"/>
  <c r="T643" i="14"/>
  <c r="H645" i="14"/>
  <c r="T646" i="14"/>
  <c r="H648" i="14"/>
  <c r="T649" i="14"/>
  <c r="H651" i="14"/>
  <c r="T652" i="14"/>
  <c r="H654" i="14"/>
  <c r="T655" i="14"/>
  <c r="H657" i="14"/>
  <c r="T658" i="14"/>
  <c r="H660" i="14"/>
  <c r="T661" i="14"/>
  <c r="H663" i="14"/>
  <c r="T664" i="14"/>
  <c r="H666" i="14"/>
  <c r="T667" i="14"/>
  <c r="H669" i="14"/>
  <c r="T670" i="14"/>
  <c r="H672" i="14"/>
  <c r="T673" i="14"/>
  <c r="H675" i="14"/>
  <c r="T676" i="14"/>
  <c r="H678" i="14"/>
  <c r="T679" i="14"/>
  <c r="H681" i="14"/>
  <c r="T682" i="14"/>
  <c r="H684" i="14"/>
  <c r="T685" i="14"/>
  <c r="H687" i="14"/>
  <c r="T688" i="14"/>
  <c r="H690" i="14"/>
  <c r="T691" i="14"/>
  <c r="H693" i="14"/>
  <c r="T694" i="14"/>
  <c r="H696" i="14"/>
  <c r="T697" i="14"/>
  <c r="H699" i="14"/>
  <c r="T700" i="14"/>
  <c r="H702" i="14"/>
  <c r="T703" i="14"/>
  <c r="H705" i="14"/>
  <c r="T706" i="14"/>
  <c r="H708" i="14"/>
  <c r="T709" i="14"/>
  <c r="H711" i="14"/>
  <c r="T712" i="14"/>
  <c r="H714" i="14"/>
  <c r="T715" i="14"/>
  <c r="H717" i="14"/>
  <c r="T718" i="14"/>
  <c r="H720" i="14"/>
  <c r="T721" i="14"/>
  <c r="H723" i="14"/>
  <c r="T724" i="14"/>
  <c r="H726" i="14"/>
  <c r="T727" i="14"/>
  <c r="H729" i="14"/>
  <c r="T730" i="14"/>
  <c r="H732" i="14"/>
  <c r="T733" i="14"/>
  <c r="H735" i="14"/>
  <c r="T736" i="14"/>
  <c r="H738" i="14"/>
  <c r="T739" i="14"/>
  <c r="H741" i="14"/>
  <c r="T742" i="14"/>
  <c r="H744" i="14"/>
  <c r="T745" i="14"/>
  <c r="H747" i="14"/>
  <c r="T748" i="14"/>
  <c r="H750" i="14"/>
  <c r="T751" i="14"/>
  <c r="H753" i="14"/>
  <c r="T754" i="14"/>
  <c r="H756" i="14"/>
  <c r="T757" i="14"/>
  <c r="H759" i="14"/>
  <c r="T760" i="14"/>
  <c r="H762" i="14"/>
  <c r="T763" i="14"/>
  <c r="H765" i="14"/>
  <c r="T766" i="14"/>
  <c r="H768" i="14"/>
  <c r="T769" i="14"/>
  <c r="H771" i="14"/>
  <c r="T772" i="14"/>
  <c r="H774" i="14"/>
  <c r="T775" i="14"/>
  <c r="H777" i="14"/>
  <c r="T778" i="14"/>
  <c r="H780" i="14"/>
  <c r="T781" i="14"/>
  <c r="H783" i="14"/>
  <c r="T784" i="14"/>
  <c r="H786" i="14"/>
  <c r="T787" i="14"/>
  <c r="H789" i="14"/>
  <c r="T790" i="14"/>
  <c r="H792" i="14"/>
  <c r="T793" i="14"/>
  <c r="H795" i="14"/>
  <c r="T796" i="14"/>
  <c r="H798" i="14"/>
  <c r="T799" i="14"/>
  <c r="H801" i="14"/>
  <c r="T802" i="14"/>
  <c r="H804" i="14"/>
  <c r="T805" i="14"/>
  <c r="H807" i="14"/>
  <c r="T808" i="14"/>
  <c r="H810" i="14"/>
  <c r="T811" i="14"/>
  <c r="H813" i="14"/>
  <c r="T814" i="14"/>
  <c r="H816" i="14"/>
  <c r="T817" i="14"/>
  <c r="H819" i="14"/>
  <c r="T820" i="14"/>
  <c r="H822" i="14"/>
  <c r="T823" i="14"/>
  <c r="H825" i="14"/>
  <c r="T826" i="14"/>
  <c r="H828" i="14"/>
  <c r="T829" i="14"/>
  <c r="H831" i="14"/>
  <c r="T832" i="14"/>
  <c r="H834" i="14"/>
  <c r="T835" i="14"/>
  <c r="H837" i="14"/>
  <c r="T838" i="14"/>
  <c r="H840" i="14"/>
  <c r="T841" i="14"/>
  <c r="H843" i="14"/>
  <c r="T844" i="14"/>
  <c r="H846" i="14"/>
  <c r="T847" i="14"/>
  <c r="H849" i="14"/>
  <c r="T850" i="14"/>
  <c r="H852" i="14"/>
  <c r="T853" i="14"/>
  <c r="H855" i="14"/>
  <c r="T856" i="14"/>
  <c r="H858" i="14"/>
  <c r="T859" i="14"/>
  <c r="H861" i="14"/>
  <c r="T862" i="14"/>
  <c r="H864" i="14"/>
  <c r="T865" i="14"/>
  <c r="H867" i="14"/>
  <c r="T868" i="14"/>
  <c r="H870" i="14"/>
  <c r="T871" i="14"/>
  <c r="H873" i="14"/>
  <c r="T874" i="14"/>
  <c r="H876" i="14"/>
  <c r="T877" i="14"/>
  <c r="H879" i="14"/>
  <c r="T880" i="14"/>
  <c r="H882" i="14"/>
  <c r="T883" i="14"/>
  <c r="H885" i="14"/>
  <c r="T886" i="14"/>
  <c r="H888" i="14"/>
  <c r="T889" i="14"/>
  <c r="H891" i="14"/>
  <c r="T892" i="14"/>
  <c r="H894" i="14"/>
  <c r="T895" i="14"/>
  <c r="H897" i="14"/>
  <c r="T898" i="14"/>
  <c r="H900" i="14"/>
  <c r="T901" i="14"/>
  <c r="AF11" i="14"/>
  <c r="AF14" i="14"/>
  <c r="AF17" i="14"/>
  <c r="AF20" i="14"/>
  <c r="AF23" i="14"/>
  <c r="AF26" i="14"/>
  <c r="AF29" i="14"/>
  <c r="AF32" i="14"/>
  <c r="AF35" i="14"/>
  <c r="AF38" i="14"/>
  <c r="AF41" i="14"/>
  <c r="AF44" i="14"/>
  <c r="AF47" i="14"/>
  <c r="AF50" i="14"/>
  <c r="AF53" i="14"/>
  <c r="AF56" i="14"/>
  <c r="AF59" i="14"/>
  <c r="AF62" i="14"/>
  <c r="AF65" i="14"/>
  <c r="AF68" i="14"/>
  <c r="AF71" i="14"/>
  <c r="AF74" i="14"/>
  <c r="AF77" i="14"/>
  <c r="AF80" i="14"/>
  <c r="AF83" i="14"/>
  <c r="AF86" i="14"/>
  <c r="AF89" i="14"/>
  <c r="AF92" i="14"/>
  <c r="AF95" i="14"/>
  <c r="AF98" i="14"/>
  <c r="AF101" i="14"/>
  <c r="AF104" i="14"/>
  <c r="AF107" i="14"/>
  <c r="AF110" i="14"/>
  <c r="AF113" i="14"/>
  <c r="AF116" i="14"/>
  <c r="AF119" i="14"/>
  <c r="AF122" i="14"/>
  <c r="AF125" i="14"/>
  <c r="AF128" i="14"/>
  <c r="AF131" i="14"/>
  <c r="AF134" i="14"/>
  <c r="AF137" i="14"/>
  <c r="AF140" i="14"/>
  <c r="AF143" i="14"/>
  <c r="AF146" i="14"/>
  <c r="AF149" i="14"/>
  <c r="AF152" i="14"/>
  <c r="AF155" i="14"/>
  <c r="AF158" i="14"/>
  <c r="AF161" i="14"/>
  <c r="AF164" i="14"/>
  <c r="AF167" i="14"/>
  <c r="AF170" i="14"/>
  <c r="AF173" i="14"/>
  <c r="AF176" i="14"/>
  <c r="AF179" i="14"/>
  <c r="AF182" i="14"/>
  <c r="AF185" i="14"/>
  <c r="AF188" i="14"/>
  <c r="AF191" i="14"/>
  <c r="AF194" i="14"/>
  <c r="AF197" i="14"/>
  <c r="AF200" i="14"/>
  <c r="AF203" i="14"/>
  <c r="AF206" i="14"/>
  <c r="AF209" i="14"/>
  <c r="AF212" i="14"/>
  <c r="AF215" i="14"/>
  <c r="AF218" i="14"/>
  <c r="AF221" i="14"/>
  <c r="AF224" i="14"/>
  <c r="AF227" i="14"/>
  <c r="AF230" i="14"/>
  <c r="AF233" i="14"/>
  <c r="AF236" i="14"/>
  <c r="AF239" i="14"/>
  <c r="AF242" i="14"/>
  <c r="AF245" i="14"/>
  <c r="AF248" i="14"/>
  <c r="AF251" i="14"/>
  <c r="AF254" i="14"/>
  <c r="AF257" i="14"/>
  <c r="AF260" i="14"/>
  <c r="AF263" i="14"/>
  <c r="AF266" i="14"/>
  <c r="AF269" i="14"/>
  <c r="AF272" i="14"/>
  <c r="AF275" i="14"/>
  <c r="AF278" i="14"/>
  <c r="AF281" i="14"/>
  <c r="AF284" i="14"/>
  <c r="AF287" i="14"/>
  <c r="AF290" i="14"/>
  <c r="AF296" i="14"/>
  <c r="AF302" i="14"/>
  <c r="AF308" i="14"/>
  <c r="AF314" i="14"/>
  <c r="AF320" i="14"/>
  <c r="AF326" i="14"/>
  <c r="AF332" i="14"/>
  <c r="AF338" i="14"/>
  <c r="AF344" i="14"/>
  <c r="AF350" i="14"/>
  <c r="AF356" i="14"/>
  <c r="AF362" i="14"/>
  <c r="AF368" i="14"/>
  <c r="AF374" i="14"/>
  <c r="AF380" i="14"/>
  <c r="AF386" i="14"/>
  <c r="AF392" i="14"/>
  <c r="AF398" i="14"/>
  <c r="AF404" i="14"/>
  <c r="AF410" i="14"/>
  <c r="AF416" i="14"/>
  <c r="AF422" i="14"/>
  <c r="AF428" i="14"/>
  <c r="AF434" i="14"/>
  <c r="AF440" i="14"/>
  <c r="AF446" i="14"/>
  <c r="AF452" i="14"/>
  <c r="AF458" i="14"/>
  <c r="AF464" i="14"/>
  <c r="AF470" i="14"/>
  <c r="AF476" i="14"/>
  <c r="AF482" i="14"/>
  <c r="AF488" i="14"/>
  <c r="AF494" i="14"/>
  <c r="AF500" i="14"/>
  <c r="AF506" i="14"/>
  <c r="AF512" i="14"/>
  <c r="AF518" i="14"/>
  <c r="AF524" i="14"/>
  <c r="AF530" i="14"/>
  <c r="AF536" i="14"/>
  <c r="AF542" i="14"/>
  <c r="AF548" i="14"/>
  <c r="AF554" i="14"/>
  <c r="AF560" i="14"/>
  <c r="AF566" i="14"/>
  <c r="AF572" i="14"/>
  <c r="AF578" i="14"/>
  <c r="AF584" i="14"/>
  <c r="AF590" i="14"/>
  <c r="AF596" i="14"/>
  <c r="AF602" i="14"/>
  <c r="AF608" i="14"/>
  <c r="AF614" i="14"/>
  <c r="AF620" i="14"/>
  <c r="AF626" i="14"/>
  <c r="AF632" i="14"/>
  <c r="AF638" i="14"/>
  <c r="AF644" i="14"/>
  <c r="AF650" i="14"/>
  <c r="AF656" i="14"/>
  <c r="AF662" i="14"/>
  <c r="AF668" i="14"/>
  <c r="AF674" i="14"/>
  <c r="AF680" i="14"/>
  <c r="AF686" i="14"/>
  <c r="AF692" i="14"/>
  <c r="AF698" i="14"/>
  <c r="AF704" i="14"/>
  <c r="AF710" i="14"/>
  <c r="AF716" i="14"/>
  <c r="AF722" i="14"/>
  <c r="AF728" i="14"/>
  <c r="AF734" i="14"/>
  <c r="AF740" i="14"/>
  <c r="AF746" i="14"/>
  <c r="AF752" i="14"/>
  <c r="AF758" i="14"/>
  <c r="AF764" i="14"/>
  <c r="AF770" i="14"/>
  <c r="AF776" i="14"/>
  <c r="AF782" i="14"/>
  <c r="AF788" i="14"/>
  <c r="AF794" i="14"/>
  <c r="AF800" i="14"/>
  <c r="AF806" i="14"/>
  <c r="AF812" i="14"/>
  <c r="AF818" i="14"/>
  <c r="AF824" i="14"/>
  <c r="AF830" i="14"/>
  <c r="AF836" i="14"/>
  <c r="AF842" i="14"/>
  <c r="AF848" i="14"/>
  <c r="AF854" i="14"/>
  <c r="AF860" i="14"/>
  <c r="AF866" i="14"/>
  <c r="AF872" i="14"/>
  <c r="AF878" i="14"/>
  <c r="AF884" i="14"/>
  <c r="AF890" i="14"/>
  <c r="AF896" i="14"/>
  <c r="AF902"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U85" i="14"/>
  <c r="I87" i="14"/>
  <c r="U88" i="14"/>
  <c r="I90" i="14"/>
  <c r="U91" i="14"/>
  <c r="I93" i="14"/>
  <c r="U94" i="14"/>
  <c r="I96" i="14"/>
  <c r="U97" i="14"/>
  <c r="I99" i="14"/>
  <c r="U100" i="14"/>
  <c r="I102" i="14"/>
  <c r="AG104" i="14" s="1"/>
  <c r="U103" i="14"/>
  <c r="I105" i="14"/>
  <c r="U106" i="14"/>
  <c r="I108" i="14"/>
  <c r="U109" i="14"/>
  <c r="I111" i="14"/>
  <c r="U112" i="14"/>
  <c r="I114" i="14"/>
  <c r="AG116" i="14" s="1"/>
  <c r="U115" i="14"/>
  <c r="I117" i="14"/>
  <c r="U118" i="14"/>
  <c r="I120" i="14"/>
  <c r="U121" i="14"/>
  <c r="I123" i="14"/>
  <c r="U124" i="14"/>
  <c r="I126" i="14"/>
  <c r="AG128" i="14" s="1"/>
  <c r="U127" i="14"/>
  <c r="I129" i="14"/>
  <c r="U130" i="14"/>
  <c r="I132" i="14"/>
  <c r="U133" i="14"/>
  <c r="I135" i="14"/>
  <c r="U136" i="14"/>
  <c r="I138" i="14"/>
  <c r="AG140" i="14" s="1"/>
  <c r="U139" i="14"/>
  <c r="I141" i="14"/>
  <c r="AG143" i="14" s="1"/>
  <c r="U142" i="14"/>
  <c r="I144" i="14"/>
  <c r="U145" i="14"/>
  <c r="I147" i="14"/>
  <c r="AG149" i="14" s="1"/>
  <c r="U148" i="14"/>
  <c r="I150" i="14"/>
  <c r="AG152" i="14" s="1"/>
  <c r="U151" i="14"/>
  <c r="AS152" i="14"/>
  <c r="I153" i="14"/>
  <c r="U154" i="14"/>
  <c r="AS155" i="14" s="1"/>
  <c r="I156" i="14"/>
  <c r="U157" i="14"/>
  <c r="AS158" i="14" s="1"/>
  <c r="I159" i="14"/>
  <c r="U160" i="14"/>
  <c r="AG161" i="14" s="1"/>
  <c r="I162" i="14"/>
  <c r="U163" i="14"/>
  <c r="I165" i="14"/>
  <c r="U166" i="14"/>
  <c r="I168" i="14"/>
  <c r="U169" i="14"/>
  <c r="I171" i="14"/>
  <c r="U172" i="14"/>
  <c r="I174" i="14"/>
  <c r="U175" i="14"/>
  <c r="I177" i="14"/>
  <c r="U178" i="14"/>
  <c r="I180" i="14"/>
  <c r="U181" i="14"/>
  <c r="I183" i="14"/>
  <c r="U184" i="14"/>
  <c r="I186" i="14"/>
  <c r="U187" i="14"/>
  <c r="I189" i="14"/>
  <c r="U190" i="14"/>
  <c r="I192" i="14"/>
  <c r="U193" i="14"/>
  <c r="I195" i="14"/>
  <c r="U196" i="14"/>
  <c r="I198" i="14"/>
  <c r="U199" i="14"/>
  <c r="AS200" i="14" s="1"/>
  <c r="I201" i="14"/>
  <c r="U202" i="14"/>
  <c r="I204" i="14"/>
  <c r="U205" i="14"/>
  <c r="I207" i="14"/>
  <c r="U208" i="14"/>
  <c r="I210" i="14"/>
  <c r="U211" i="14"/>
  <c r="I213" i="14"/>
  <c r="U214" i="14"/>
  <c r="I216" i="14"/>
  <c r="U217" i="14"/>
  <c r="I219" i="14"/>
  <c r="U220" i="14"/>
  <c r="I222" i="14"/>
  <c r="U223" i="14"/>
  <c r="I225" i="14"/>
  <c r="U226" i="14"/>
  <c r="I228" i="14"/>
  <c r="U229" i="14"/>
  <c r="I231" i="14"/>
  <c r="U232" i="14"/>
  <c r="I234" i="14"/>
  <c r="U235" i="14"/>
  <c r="I237" i="14"/>
  <c r="U238" i="14"/>
  <c r="I240" i="14"/>
  <c r="U241" i="14"/>
  <c r="I243" i="14"/>
  <c r="U244" i="14"/>
  <c r="I246" i="14"/>
  <c r="U247" i="14"/>
  <c r="AS248" i="14" s="1"/>
  <c r="I249" i="14"/>
  <c r="U250" i="14"/>
  <c r="I252" i="14"/>
  <c r="U253" i="14"/>
  <c r="I255" i="14"/>
  <c r="U256" i="14"/>
  <c r="I258" i="14"/>
  <c r="U259" i="14"/>
  <c r="I261" i="14"/>
  <c r="U262" i="14"/>
  <c r="I264" i="14"/>
  <c r="U265" i="14"/>
  <c r="I267" i="14"/>
  <c r="U268" i="14"/>
  <c r="I270" i="14"/>
  <c r="U271" i="14"/>
  <c r="I273" i="14"/>
  <c r="U274" i="14"/>
  <c r="I276" i="14"/>
  <c r="U277" i="14"/>
  <c r="I279" i="14"/>
  <c r="U280" i="14"/>
  <c r="I282" i="14"/>
  <c r="U283" i="14"/>
  <c r="I285" i="14"/>
  <c r="U286" i="14"/>
  <c r="I288" i="14"/>
  <c r="U289" i="14"/>
  <c r="I291" i="14"/>
  <c r="U292" i="14"/>
  <c r="I294" i="14"/>
  <c r="U295" i="14"/>
  <c r="I297" i="14"/>
  <c r="U298" i="14"/>
  <c r="I300" i="14"/>
  <c r="U301" i="14"/>
  <c r="I303" i="14"/>
  <c r="U304" i="14"/>
  <c r="I306" i="14"/>
  <c r="U307" i="14"/>
  <c r="I309" i="14"/>
  <c r="U310" i="14"/>
  <c r="I312" i="14"/>
  <c r="U313" i="14"/>
  <c r="I315" i="14"/>
  <c r="U316" i="14"/>
  <c r="I318" i="14"/>
  <c r="U319" i="14"/>
  <c r="I321" i="14"/>
  <c r="U322" i="14"/>
  <c r="I324" i="14"/>
  <c r="U325" i="14"/>
  <c r="I327" i="14"/>
  <c r="U328" i="14"/>
  <c r="I330" i="14"/>
  <c r="U331" i="14"/>
  <c r="I333" i="14"/>
  <c r="U334" i="14"/>
  <c r="I336" i="14"/>
  <c r="U337" i="14"/>
  <c r="I339" i="14"/>
  <c r="U340" i="14"/>
  <c r="I342" i="14"/>
  <c r="U343" i="14"/>
  <c r="I345" i="14"/>
  <c r="U346" i="14"/>
  <c r="I348" i="14"/>
  <c r="U349" i="14"/>
  <c r="I351" i="14"/>
  <c r="U352" i="14"/>
  <c r="I354" i="14"/>
  <c r="U355" i="14"/>
  <c r="I357" i="14"/>
  <c r="U358" i="14"/>
  <c r="I360" i="14"/>
  <c r="U361" i="14"/>
  <c r="I363" i="14"/>
  <c r="U364" i="14"/>
  <c r="I366" i="14"/>
  <c r="U367" i="14"/>
  <c r="I369" i="14"/>
  <c r="U370" i="14"/>
  <c r="I372" i="14"/>
  <c r="U373" i="14"/>
  <c r="I375" i="14"/>
  <c r="U376" i="14"/>
  <c r="I378" i="14"/>
  <c r="U379" i="14"/>
  <c r="I381" i="14"/>
  <c r="U382" i="14"/>
  <c r="I384" i="14"/>
  <c r="U385" i="14"/>
  <c r="I387" i="14"/>
  <c r="U388" i="14"/>
  <c r="I390" i="14"/>
  <c r="U391" i="14"/>
  <c r="I393" i="14"/>
  <c r="U394" i="14"/>
  <c r="I396" i="14"/>
  <c r="U397" i="14"/>
  <c r="I399" i="14"/>
  <c r="U400" i="14"/>
  <c r="I402" i="14"/>
  <c r="U403" i="14"/>
  <c r="I405" i="14"/>
  <c r="U406" i="14"/>
  <c r="I408" i="14"/>
  <c r="U409" i="14"/>
  <c r="I411" i="14"/>
  <c r="U412" i="14"/>
  <c r="I414" i="14"/>
  <c r="U415" i="14"/>
  <c r="I417" i="14"/>
  <c r="U418" i="14"/>
  <c r="I420" i="14"/>
  <c r="U421" i="14"/>
  <c r="I423" i="14"/>
  <c r="U424" i="14"/>
  <c r="I426" i="14"/>
  <c r="U427" i="14"/>
  <c r="I429" i="14"/>
  <c r="U430" i="14"/>
  <c r="I432" i="14"/>
  <c r="U433" i="14"/>
  <c r="I435" i="14"/>
  <c r="U436" i="14"/>
  <c r="I438" i="14"/>
  <c r="U439" i="14"/>
  <c r="I441" i="14"/>
  <c r="U442" i="14"/>
  <c r="I444" i="14"/>
  <c r="U445" i="14"/>
  <c r="I447" i="14"/>
  <c r="U448" i="14"/>
  <c r="I450" i="14"/>
  <c r="U451" i="14"/>
  <c r="I453" i="14"/>
  <c r="U454" i="14"/>
  <c r="I456" i="14"/>
  <c r="U457" i="14"/>
  <c r="I459" i="14"/>
  <c r="U460" i="14"/>
  <c r="I462" i="14"/>
  <c r="U463" i="14"/>
  <c r="I465" i="14"/>
  <c r="U466" i="14"/>
  <c r="I468" i="14"/>
  <c r="U469" i="14"/>
  <c r="I471" i="14"/>
  <c r="U472" i="14"/>
  <c r="I474" i="14"/>
  <c r="U475" i="14"/>
  <c r="I477" i="14"/>
  <c r="U478" i="14"/>
  <c r="I480" i="14"/>
  <c r="U481" i="14"/>
  <c r="I483" i="14"/>
  <c r="U484" i="14"/>
  <c r="I486" i="14"/>
  <c r="U487" i="14"/>
  <c r="I489" i="14"/>
  <c r="U490" i="14"/>
  <c r="I492" i="14"/>
  <c r="U493" i="14"/>
  <c r="I495" i="14"/>
  <c r="U496" i="14"/>
  <c r="I498" i="14"/>
  <c r="U499" i="14"/>
  <c r="I501" i="14"/>
  <c r="U502" i="14"/>
  <c r="I504" i="14"/>
  <c r="U505" i="14"/>
  <c r="I507" i="14"/>
  <c r="U508" i="14"/>
  <c r="I510" i="14"/>
  <c r="U511" i="14"/>
  <c r="I513" i="14"/>
  <c r="U514" i="14"/>
  <c r="I516" i="14"/>
  <c r="U517" i="14"/>
  <c r="I519" i="14"/>
  <c r="U520" i="14"/>
  <c r="I522" i="14"/>
  <c r="U523" i="14"/>
  <c r="I525" i="14"/>
  <c r="U526" i="14"/>
  <c r="I528" i="14"/>
  <c r="U529" i="14"/>
  <c r="I531" i="14"/>
  <c r="U532" i="14"/>
  <c r="I534" i="14"/>
  <c r="U535" i="14"/>
  <c r="AS536" i="14" s="1"/>
  <c r="I537" i="14"/>
  <c r="U538" i="14"/>
  <c r="I540" i="14"/>
  <c r="U541" i="14"/>
  <c r="I543" i="14"/>
  <c r="U544" i="14"/>
  <c r="I546" i="14"/>
  <c r="U547" i="14"/>
  <c r="I549" i="14"/>
  <c r="U550" i="14"/>
  <c r="I552" i="14"/>
  <c r="U553" i="14"/>
  <c r="I555" i="14"/>
  <c r="U556" i="14"/>
  <c r="I558" i="14"/>
  <c r="U559" i="14"/>
  <c r="I561" i="14"/>
  <c r="U562" i="14"/>
  <c r="I564" i="14"/>
  <c r="U565" i="14"/>
  <c r="I567" i="14"/>
  <c r="U568" i="14"/>
  <c r="I570" i="14"/>
  <c r="U571" i="14"/>
  <c r="I573" i="14"/>
  <c r="U574" i="14"/>
  <c r="I576" i="14"/>
  <c r="U577" i="14"/>
  <c r="I579" i="14"/>
  <c r="U580" i="14"/>
  <c r="I582" i="14"/>
  <c r="U583" i="14"/>
  <c r="I585" i="14"/>
  <c r="U586" i="14"/>
  <c r="I588" i="14"/>
  <c r="U589" i="14"/>
  <c r="I591" i="14"/>
  <c r="U592" i="14"/>
  <c r="I594" i="14"/>
  <c r="U595" i="14"/>
  <c r="I597" i="14"/>
  <c r="U598" i="14"/>
  <c r="I600" i="14"/>
  <c r="U601" i="14"/>
  <c r="I603" i="14"/>
  <c r="U604" i="14"/>
  <c r="I606" i="14"/>
  <c r="U607" i="14"/>
  <c r="I609" i="14"/>
  <c r="U610" i="14"/>
  <c r="I612" i="14"/>
  <c r="U613" i="14"/>
  <c r="I615" i="14"/>
  <c r="U616" i="14"/>
  <c r="I618" i="14"/>
  <c r="U619" i="14"/>
  <c r="I621" i="14"/>
  <c r="U622" i="14"/>
  <c r="I624" i="14"/>
  <c r="U625" i="14"/>
  <c r="I627" i="14"/>
  <c r="U628" i="14"/>
  <c r="I630" i="14"/>
  <c r="U631" i="14"/>
  <c r="I633" i="14"/>
  <c r="U634" i="14"/>
  <c r="I636" i="14"/>
  <c r="U637" i="14"/>
  <c r="I639" i="14"/>
  <c r="U640" i="14"/>
  <c r="I642" i="14"/>
  <c r="U643" i="14"/>
  <c r="I645" i="14"/>
  <c r="U646" i="14"/>
  <c r="I648" i="14"/>
  <c r="U649" i="14"/>
  <c r="I651" i="14"/>
  <c r="U652" i="14"/>
  <c r="I654" i="14"/>
  <c r="U655" i="14"/>
  <c r="I657" i="14"/>
  <c r="U658" i="14"/>
  <c r="I660" i="14"/>
  <c r="U661" i="14"/>
  <c r="I663" i="14"/>
  <c r="U664" i="14"/>
  <c r="I666" i="14"/>
  <c r="U667" i="14"/>
  <c r="I669" i="14"/>
  <c r="U670" i="14"/>
  <c r="I672" i="14"/>
  <c r="U673" i="14"/>
  <c r="I675" i="14"/>
  <c r="U676" i="14"/>
  <c r="I678" i="14"/>
  <c r="U679" i="14"/>
  <c r="I681" i="14"/>
  <c r="U682" i="14"/>
  <c r="I684" i="14"/>
  <c r="U685" i="14"/>
  <c r="I687" i="14"/>
  <c r="U688" i="14"/>
  <c r="I690" i="14"/>
  <c r="U691" i="14"/>
  <c r="I693" i="14"/>
  <c r="U694" i="14"/>
  <c r="I696" i="14"/>
  <c r="U697" i="14"/>
  <c r="I699" i="14"/>
  <c r="U700" i="14"/>
  <c r="I702" i="14"/>
  <c r="U703" i="14"/>
  <c r="I705" i="14"/>
  <c r="U706" i="14"/>
  <c r="I708" i="14"/>
  <c r="U709" i="14"/>
  <c r="I711" i="14"/>
  <c r="U712" i="14"/>
  <c r="I714" i="14"/>
  <c r="U715" i="14"/>
  <c r="I717" i="14"/>
  <c r="U718" i="14"/>
  <c r="I720" i="14"/>
  <c r="U721" i="14"/>
  <c r="I723" i="14"/>
  <c r="U724" i="14"/>
  <c r="I726" i="14"/>
  <c r="U727" i="14"/>
  <c r="I729" i="14"/>
  <c r="U730" i="14"/>
  <c r="I732" i="14"/>
  <c r="U733" i="14"/>
  <c r="I735" i="14"/>
  <c r="U736" i="14"/>
  <c r="I738" i="14"/>
  <c r="U739" i="14"/>
  <c r="I741" i="14"/>
  <c r="U742" i="14"/>
  <c r="I744" i="14"/>
  <c r="U745" i="14"/>
  <c r="I747" i="14"/>
  <c r="U748" i="14"/>
  <c r="I750" i="14"/>
  <c r="U751" i="14"/>
  <c r="I753" i="14"/>
  <c r="U754" i="14"/>
  <c r="I756" i="14"/>
  <c r="U757" i="14"/>
  <c r="I759" i="14"/>
  <c r="U760" i="14"/>
  <c r="I762" i="14"/>
  <c r="U763" i="14"/>
  <c r="I765" i="14"/>
  <c r="U766" i="14"/>
  <c r="I768" i="14"/>
  <c r="U769" i="14"/>
  <c r="I771" i="14"/>
  <c r="U772" i="14"/>
  <c r="I774" i="14"/>
  <c r="U775" i="14"/>
  <c r="I777" i="14"/>
  <c r="U778" i="14"/>
  <c r="I780" i="14"/>
  <c r="U781" i="14"/>
  <c r="I783" i="14"/>
  <c r="U784" i="14"/>
  <c r="I786" i="14"/>
  <c r="U787" i="14"/>
  <c r="I789" i="14"/>
  <c r="U790" i="14"/>
  <c r="I792" i="14"/>
  <c r="U793" i="14"/>
  <c r="I795" i="14"/>
  <c r="U796" i="14"/>
  <c r="I798" i="14"/>
  <c r="U799" i="14"/>
  <c r="I801" i="14"/>
  <c r="U802" i="14"/>
  <c r="I804" i="14"/>
  <c r="U805" i="14"/>
  <c r="I807" i="14"/>
  <c r="U808" i="14"/>
  <c r="I810" i="14"/>
  <c r="U811" i="14"/>
  <c r="I813" i="14"/>
  <c r="U814" i="14"/>
  <c r="I816" i="14"/>
  <c r="U817" i="14"/>
  <c r="I819" i="14"/>
  <c r="U820" i="14"/>
  <c r="I822" i="14"/>
  <c r="U823" i="14"/>
  <c r="AS824" i="14" s="1"/>
  <c r="I825" i="14"/>
  <c r="U826" i="14"/>
  <c r="I828" i="14"/>
  <c r="U829" i="14"/>
  <c r="I831" i="14"/>
  <c r="U832" i="14"/>
  <c r="I834" i="14"/>
  <c r="U835" i="14"/>
  <c r="I837" i="14"/>
  <c r="U838" i="14"/>
  <c r="I840" i="14"/>
  <c r="U841" i="14"/>
  <c r="I843" i="14"/>
  <c r="U844" i="14"/>
  <c r="I846" i="14"/>
  <c r="U847" i="14"/>
  <c r="I849" i="14"/>
  <c r="U850" i="14"/>
  <c r="I852" i="14"/>
  <c r="U853" i="14"/>
  <c r="I855" i="14"/>
  <c r="U856" i="14"/>
  <c r="I858" i="14"/>
  <c r="U859" i="14"/>
  <c r="I861" i="14"/>
  <c r="U862" i="14"/>
  <c r="I864" i="14"/>
  <c r="U865" i="14"/>
  <c r="I867" i="14"/>
  <c r="U868" i="14"/>
  <c r="I870" i="14"/>
  <c r="U871" i="14"/>
  <c r="AS872" i="14" s="1"/>
  <c r="I873" i="14"/>
  <c r="U874" i="14"/>
  <c r="I876" i="14"/>
  <c r="U877" i="14"/>
  <c r="I879" i="14"/>
  <c r="U880" i="14"/>
  <c r="I882" i="14"/>
  <c r="U883" i="14"/>
  <c r="I885" i="14"/>
  <c r="U886" i="14"/>
  <c r="I888" i="14"/>
  <c r="U889" i="14"/>
  <c r="I891" i="14"/>
  <c r="U892" i="14"/>
  <c r="I894" i="14"/>
  <c r="U895" i="14"/>
  <c r="I897" i="14"/>
  <c r="U898" i="14"/>
  <c r="I900" i="14"/>
  <c r="U901" i="14"/>
  <c r="AG14" i="14"/>
  <c r="AG26" i="14"/>
  <c r="AG38" i="14"/>
  <c r="AG50" i="14"/>
  <c r="AG62" i="14"/>
  <c r="AG74" i="14"/>
  <c r="AG86" i="14"/>
  <c r="AG98" i="14"/>
  <c r="AG110" i="14"/>
  <c r="AG122" i="14"/>
  <c r="AG134" i="14"/>
  <c r="AG146" i="14"/>
  <c r="AG158" i="14"/>
  <c r="AG170" i="14"/>
  <c r="AG182" i="14"/>
  <c r="AG188" i="14"/>
  <c r="AG194" i="14"/>
  <c r="AG200" i="14"/>
  <c r="AG206" i="14"/>
  <c r="AG212" i="14"/>
  <c r="AG218" i="14"/>
  <c r="AG224" i="14"/>
  <c r="AG230" i="14"/>
  <c r="AG236" i="14"/>
  <c r="AG242" i="14"/>
  <c r="AG248" i="14"/>
  <c r="AG254" i="14"/>
  <c r="AG260" i="14"/>
  <c r="AG266" i="14"/>
  <c r="AG272" i="14"/>
  <c r="AG278" i="14"/>
  <c r="AG284" i="14"/>
  <c r="AG290" i="14"/>
  <c r="AG296" i="14"/>
  <c r="AG302" i="14"/>
  <c r="AG308" i="14"/>
  <c r="AG314" i="14"/>
  <c r="AG320" i="14"/>
  <c r="AG326" i="14"/>
  <c r="AG332" i="14"/>
  <c r="AG338" i="14"/>
  <c r="AG344" i="14"/>
  <c r="AG350" i="14"/>
  <c r="AG356" i="14"/>
  <c r="AG362" i="14"/>
  <c r="AG368" i="14"/>
  <c r="AG374" i="14"/>
  <c r="AG380" i="14"/>
  <c r="AG386" i="14"/>
  <c r="AG392" i="14"/>
  <c r="AG398" i="14"/>
  <c r="AG404" i="14"/>
  <c r="AG410" i="14"/>
  <c r="AG416" i="14"/>
  <c r="AG422" i="14"/>
  <c r="AG428" i="14"/>
  <c r="AG434" i="14"/>
  <c r="AG440" i="14"/>
  <c r="AG446" i="14"/>
  <c r="AG452" i="14"/>
  <c r="AG458" i="14"/>
  <c r="AG464" i="14"/>
  <c r="AG470" i="14"/>
  <c r="AG476" i="14"/>
  <c r="AG482" i="14"/>
  <c r="AG488" i="14"/>
  <c r="AG494" i="14"/>
  <c r="AG500" i="14"/>
  <c r="AG506" i="14"/>
  <c r="AG512" i="14"/>
  <c r="AG518" i="14"/>
  <c r="AG524" i="14"/>
  <c r="AG530" i="14"/>
  <c r="AG536" i="14"/>
  <c r="AG542" i="14"/>
  <c r="AG548" i="14"/>
  <c r="AG554" i="14"/>
  <c r="AG560" i="14"/>
  <c r="AG566" i="14"/>
  <c r="AG572" i="14"/>
  <c r="AG578" i="14"/>
  <c r="AG584" i="14"/>
  <c r="AG590" i="14"/>
  <c r="AG596" i="14"/>
  <c r="AG602" i="14"/>
  <c r="AG608" i="14"/>
  <c r="AG614" i="14"/>
  <c r="AG620" i="14"/>
  <c r="AG626" i="14"/>
  <c r="AG632" i="14"/>
  <c r="AG638" i="14"/>
  <c r="AG644" i="14"/>
  <c r="AG650" i="14"/>
  <c r="AG656" i="14"/>
  <c r="AG662" i="14"/>
  <c r="AG668" i="14"/>
  <c r="AG674" i="14"/>
  <c r="AG680" i="14"/>
  <c r="AG686" i="14"/>
  <c r="AG692" i="14"/>
  <c r="AG698" i="14"/>
  <c r="AG704" i="14"/>
  <c r="AG710" i="14"/>
  <c r="AG716" i="14"/>
  <c r="AG722" i="14"/>
  <c r="AG728" i="14"/>
  <c r="AG734" i="14"/>
  <c r="AG740" i="14"/>
  <c r="AG746" i="14"/>
  <c r="AG752" i="14"/>
  <c r="AG758" i="14"/>
  <c r="AG764" i="14"/>
  <c r="AG770" i="14"/>
  <c r="AG776" i="14"/>
  <c r="AG782" i="14"/>
  <c r="AG788" i="14"/>
  <c r="AG794" i="14"/>
  <c r="AG800" i="14"/>
  <c r="AG806" i="14"/>
  <c r="AG812" i="14"/>
  <c r="AG818" i="14"/>
  <c r="AG824" i="14"/>
  <c r="AG830" i="14"/>
  <c r="AG836" i="14"/>
  <c r="AG842" i="14"/>
  <c r="AG848" i="14"/>
  <c r="AG854" i="14"/>
  <c r="AG860" i="14"/>
  <c r="AG866" i="14"/>
  <c r="AG872" i="14"/>
  <c r="AG878" i="14"/>
  <c r="AG884" i="14"/>
  <c r="AG890" i="14"/>
  <c r="AG896" i="14"/>
  <c r="AG902"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J6" i="14"/>
  <c r="V7" i="14"/>
  <c r="J9" i="14"/>
  <c r="V10" i="14"/>
  <c r="J12" i="14"/>
  <c r="V13" i="14"/>
  <c r="J15" i="14"/>
  <c r="V16" i="14"/>
  <c r="J18" i="14"/>
  <c r="V19" i="14"/>
  <c r="J21" i="14"/>
  <c r="V22" i="14"/>
  <c r="J24" i="14"/>
  <c r="V25" i="14"/>
  <c r="J27" i="14"/>
  <c r="V28" i="14"/>
  <c r="J30" i="14"/>
  <c r="V31" i="14"/>
  <c r="J33" i="14"/>
  <c r="V34" i="14"/>
  <c r="J36" i="14"/>
  <c r="V37" i="14"/>
  <c r="J39" i="14"/>
  <c r="V40" i="14"/>
  <c r="J42" i="14"/>
  <c r="V43" i="14"/>
  <c r="J45" i="14"/>
  <c r="V46" i="14"/>
  <c r="J48" i="14"/>
  <c r="V49" i="14"/>
  <c r="J51" i="14"/>
  <c r="V52" i="14"/>
  <c r="J54" i="14"/>
  <c r="V55" i="14"/>
  <c r="AT56" i="14" s="1"/>
  <c r="J57" i="14"/>
  <c r="V58" i="14"/>
  <c r="J60" i="14"/>
  <c r="V61" i="14"/>
  <c r="J63" i="14"/>
  <c r="V64" i="14"/>
  <c r="J66" i="14"/>
  <c r="V67" i="14"/>
  <c r="J69" i="14"/>
  <c r="V70" i="14"/>
  <c r="J72" i="14"/>
  <c r="V73" i="14"/>
  <c r="J75" i="14"/>
  <c r="V76" i="14"/>
  <c r="J78" i="14"/>
  <c r="V79" i="14"/>
  <c r="J81" i="14"/>
  <c r="V82" i="14"/>
  <c r="J84" i="14"/>
  <c r="V85" i="14"/>
  <c r="J87" i="14"/>
  <c r="V88" i="14"/>
  <c r="J90" i="14"/>
  <c r="V91" i="14"/>
  <c r="J93" i="14"/>
  <c r="V94" i="14"/>
  <c r="J96" i="14"/>
  <c r="V97" i="14"/>
  <c r="J99" i="14"/>
  <c r="V100" i="14"/>
  <c r="J102" i="14"/>
  <c r="V103" i="14"/>
  <c r="J105" i="14"/>
  <c r="V106" i="14"/>
  <c r="J108" i="14"/>
  <c r="V109" i="14"/>
  <c r="J111" i="14"/>
  <c r="V112" i="14"/>
  <c r="J114" i="14"/>
  <c r="V115" i="14"/>
  <c r="J117" i="14"/>
  <c r="V118" i="14"/>
  <c r="J120" i="14"/>
  <c r="V121" i="14"/>
  <c r="J123" i="14"/>
  <c r="V124" i="14"/>
  <c r="J126" i="14"/>
  <c r="V127" i="14"/>
  <c r="J129" i="14"/>
  <c r="V130" i="14"/>
  <c r="J132" i="14"/>
  <c r="V133" i="14"/>
  <c r="J135" i="14"/>
  <c r="V136" i="14"/>
  <c r="J138" i="14"/>
  <c r="V139" i="14"/>
  <c r="J141" i="14"/>
  <c r="V142" i="14"/>
  <c r="J144" i="14"/>
  <c r="V145" i="14"/>
  <c r="J147" i="14"/>
  <c r="V148" i="14"/>
  <c r="J150" i="14"/>
  <c r="V151" i="14"/>
  <c r="AT152" i="14" s="1"/>
  <c r="J153" i="14"/>
  <c r="V154" i="14"/>
  <c r="J156" i="14"/>
  <c r="V157" i="14"/>
  <c r="J159" i="14"/>
  <c r="V160" i="14"/>
  <c r="J162" i="14"/>
  <c r="V163" i="14"/>
  <c r="J165" i="14"/>
  <c r="V166" i="14"/>
  <c r="J168" i="14"/>
  <c r="V169" i="14"/>
  <c r="J171" i="14"/>
  <c r="V172" i="14"/>
  <c r="J174" i="14"/>
  <c r="V175" i="14"/>
  <c r="AT176" i="14" s="1"/>
  <c r="J177" i="14"/>
  <c r="V178" i="14"/>
  <c r="J180" i="14"/>
  <c r="V181" i="14"/>
  <c r="J183" i="14"/>
  <c r="V184" i="14"/>
  <c r="J186" i="14"/>
  <c r="V187" i="14"/>
  <c r="J189" i="14"/>
  <c r="V190" i="14"/>
  <c r="J192" i="14"/>
  <c r="V193" i="14"/>
  <c r="J195" i="14"/>
  <c r="V196" i="14"/>
  <c r="J198" i="14"/>
  <c r="V199" i="14"/>
  <c r="AT200" i="14" s="1"/>
  <c r="J201" i="14"/>
  <c r="V202" i="14"/>
  <c r="J204" i="14"/>
  <c r="V205" i="14"/>
  <c r="J207" i="14"/>
  <c r="V208" i="14"/>
  <c r="J210" i="14"/>
  <c r="V211" i="14"/>
  <c r="AT212" i="14" s="1"/>
  <c r="J213" i="14"/>
  <c r="V214" i="14"/>
  <c r="J216" i="14"/>
  <c r="V217" i="14"/>
  <c r="J219" i="14"/>
  <c r="V220" i="14"/>
  <c r="J222" i="14"/>
  <c r="V223" i="14"/>
  <c r="AT224" i="14" s="1"/>
  <c r="J225" i="14"/>
  <c r="V226" i="14"/>
  <c r="AT227" i="14" s="1"/>
  <c r="J228" i="14"/>
  <c r="V229" i="14"/>
  <c r="AT230" i="14" s="1"/>
  <c r="J231" i="14"/>
  <c r="V232" i="14"/>
  <c r="J234" i="14"/>
  <c r="V235" i="14"/>
  <c r="AT236" i="14" s="1"/>
  <c r="J237" i="14"/>
  <c r="V238" i="14"/>
  <c r="J240" i="14"/>
  <c r="V241" i="14"/>
  <c r="J243" i="14"/>
  <c r="V244" i="14"/>
  <c r="J246" i="14"/>
  <c r="V247" i="14"/>
  <c r="AT248" i="14" s="1"/>
  <c r="J249" i="14"/>
  <c r="V250" i="14"/>
  <c r="J252" i="14"/>
  <c r="V253" i="14"/>
  <c r="AT254" i="14" s="1"/>
  <c r="J255" i="14"/>
  <c r="V256" i="14"/>
  <c r="J258" i="14"/>
  <c r="V259" i="14"/>
  <c r="AT260" i="14" s="1"/>
  <c r="J261" i="14"/>
  <c r="V262" i="14"/>
  <c r="J264" i="14"/>
  <c r="V265" i="14"/>
  <c r="J267" i="14"/>
  <c r="V268" i="14"/>
  <c r="J270" i="14"/>
  <c r="V271" i="14"/>
  <c r="AT272" i="14" s="1"/>
  <c r="J273" i="14"/>
  <c r="V274" i="14"/>
  <c r="J276" i="14"/>
  <c r="V277" i="14"/>
  <c r="J279" i="14"/>
  <c r="V280" i="14"/>
  <c r="J282" i="14"/>
  <c r="V283" i="14"/>
  <c r="J285" i="14"/>
  <c r="V286" i="14"/>
  <c r="J288" i="14"/>
  <c r="V289" i="14"/>
  <c r="J291" i="14"/>
  <c r="V292" i="14"/>
  <c r="J294" i="14"/>
  <c r="V295" i="14"/>
  <c r="AT296" i="14" s="1"/>
  <c r="J297" i="14"/>
  <c r="V298" i="14"/>
  <c r="J300" i="14"/>
  <c r="V301" i="14"/>
  <c r="J303" i="14"/>
  <c r="V304" i="14"/>
  <c r="J306" i="14"/>
  <c r="V307" i="14"/>
  <c r="J309" i="14"/>
  <c r="V310" i="14"/>
  <c r="J312" i="14"/>
  <c r="V313" i="14"/>
  <c r="J315" i="14"/>
  <c r="V316" i="14"/>
  <c r="J318" i="14"/>
  <c r="V319" i="14"/>
  <c r="J321" i="14"/>
  <c r="V322" i="14"/>
  <c r="J324" i="14"/>
  <c r="V325" i="14"/>
  <c r="J327" i="14"/>
  <c r="V328" i="14"/>
  <c r="J330" i="14"/>
  <c r="V331" i="14"/>
  <c r="J333" i="14"/>
  <c r="V334" i="14"/>
  <c r="J336" i="14"/>
  <c r="V337" i="14"/>
  <c r="J339" i="14"/>
  <c r="V340" i="14"/>
  <c r="J342" i="14"/>
  <c r="V343" i="14"/>
  <c r="AT344" i="14" s="1"/>
  <c r="J345" i="14"/>
  <c r="V346" i="14"/>
  <c r="J348" i="14"/>
  <c r="V349" i="14"/>
  <c r="J351" i="14"/>
  <c r="V352" i="14"/>
  <c r="J354" i="14"/>
  <c r="V355" i="14"/>
  <c r="J357" i="14"/>
  <c r="V358" i="14"/>
  <c r="J360" i="14"/>
  <c r="V361" i="14"/>
  <c r="J363" i="14"/>
  <c r="V364" i="14"/>
  <c r="J366" i="14"/>
  <c r="V367" i="14"/>
  <c r="J369" i="14"/>
  <c r="V370" i="14"/>
  <c r="J372" i="14"/>
  <c r="V373" i="14"/>
  <c r="J375" i="14"/>
  <c r="V376" i="14"/>
  <c r="J378" i="14"/>
  <c r="V379" i="14"/>
  <c r="J381" i="14"/>
  <c r="V382" i="14"/>
  <c r="J384" i="14"/>
  <c r="V385" i="14"/>
  <c r="J387" i="14"/>
  <c r="V388" i="14"/>
  <c r="J390" i="14"/>
  <c r="V391" i="14"/>
  <c r="J393" i="14"/>
  <c r="V394" i="14"/>
  <c r="J396" i="14"/>
  <c r="V397" i="14"/>
  <c r="J399" i="14"/>
  <c r="V400" i="14"/>
  <c r="J402" i="14"/>
  <c r="V403" i="14"/>
  <c r="J405" i="14"/>
  <c r="V406" i="14"/>
  <c r="J408" i="14"/>
  <c r="V409" i="14"/>
  <c r="J411" i="14"/>
  <c r="V412" i="14"/>
  <c r="J414" i="14"/>
  <c r="V415" i="14"/>
  <c r="J417" i="14"/>
  <c r="V418" i="14"/>
  <c r="J420" i="14"/>
  <c r="V421" i="14"/>
  <c r="J423" i="14"/>
  <c r="V424" i="14"/>
  <c r="J426" i="14"/>
  <c r="V427" i="14"/>
  <c r="J429" i="14"/>
  <c r="V430" i="14"/>
  <c r="J432" i="14"/>
  <c r="V433" i="14"/>
  <c r="J435" i="14"/>
  <c r="V436" i="14"/>
  <c r="J438" i="14"/>
  <c r="V439" i="14"/>
  <c r="AT440" i="14" s="1"/>
  <c r="J441" i="14"/>
  <c r="V442" i="14"/>
  <c r="J444" i="14"/>
  <c r="V445" i="14"/>
  <c r="J447" i="14"/>
  <c r="V448" i="14"/>
  <c r="J450" i="14"/>
  <c r="V451" i="14"/>
  <c r="J453" i="14"/>
  <c r="V454" i="14"/>
  <c r="J456" i="14"/>
  <c r="V457" i="14"/>
  <c r="J459" i="14"/>
  <c r="V460" i="14"/>
  <c r="J462" i="14"/>
  <c r="V463" i="14"/>
  <c r="J465" i="14"/>
  <c r="V466" i="14"/>
  <c r="J468" i="14"/>
  <c r="V469" i="14"/>
  <c r="J471" i="14"/>
  <c r="V472" i="14"/>
  <c r="J474" i="14"/>
  <c r="V475" i="14"/>
  <c r="J477" i="14"/>
  <c r="V478" i="14"/>
  <c r="J480" i="14"/>
  <c r="V481" i="14"/>
  <c r="J483" i="14"/>
  <c r="V484" i="14"/>
  <c r="J486" i="14"/>
  <c r="V487" i="14"/>
  <c r="J489" i="14"/>
  <c r="V490" i="14"/>
  <c r="J492" i="14"/>
  <c r="V493" i="14"/>
  <c r="J495" i="14"/>
  <c r="V496" i="14"/>
  <c r="J498" i="14"/>
  <c r="V499" i="14"/>
  <c r="J501" i="14"/>
  <c r="V502" i="14"/>
  <c r="J504" i="14"/>
  <c r="V505" i="14"/>
  <c r="J507" i="14"/>
  <c r="V508" i="14"/>
  <c r="J510" i="14"/>
  <c r="V511" i="14"/>
  <c r="J513" i="14"/>
  <c r="V514" i="14"/>
  <c r="J516" i="14"/>
  <c r="V517" i="14"/>
  <c r="J519" i="14"/>
  <c r="V520" i="14"/>
  <c r="J522" i="14"/>
  <c r="V523" i="14"/>
  <c r="J525" i="14"/>
  <c r="V526" i="14"/>
  <c r="J528" i="14"/>
  <c r="V529" i="14"/>
  <c r="J531" i="14"/>
  <c r="V532" i="14"/>
  <c r="J534" i="14"/>
  <c r="V535" i="14"/>
  <c r="AT536" i="14" s="1"/>
  <c r="J537" i="14"/>
  <c r="V538" i="14"/>
  <c r="J540" i="14"/>
  <c r="V541" i="14"/>
  <c r="J543" i="14"/>
  <c r="V544" i="14"/>
  <c r="J546" i="14"/>
  <c r="V547" i="14"/>
  <c r="J549" i="14"/>
  <c r="V550" i="14"/>
  <c r="J552" i="14"/>
  <c r="V553" i="14"/>
  <c r="J555" i="14"/>
  <c r="V556" i="14"/>
  <c r="J558" i="14"/>
  <c r="V559" i="14"/>
  <c r="J561" i="14"/>
  <c r="V562" i="14"/>
  <c r="J564" i="14"/>
  <c r="V565" i="14"/>
  <c r="J567" i="14"/>
  <c r="V568" i="14"/>
  <c r="J570" i="14"/>
  <c r="V571" i="14"/>
  <c r="J573" i="14"/>
  <c r="V574" i="14"/>
  <c r="J576" i="14"/>
  <c r="V577" i="14"/>
  <c r="J579" i="14"/>
  <c r="V580" i="14"/>
  <c r="J582" i="14"/>
  <c r="V583" i="14"/>
  <c r="J585" i="14"/>
  <c r="V586" i="14"/>
  <c r="J588" i="14"/>
  <c r="V589" i="14"/>
  <c r="J591" i="14"/>
  <c r="V592" i="14"/>
  <c r="J594" i="14"/>
  <c r="V595" i="14"/>
  <c r="J597" i="14"/>
  <c r="V598" i="14"/>
  <c r="J600" i="14"/>
  <c r="V601" i="14"/>
  <c r="J603" i="14"/>
  <c r="V604" i="14"/>
  <c r="J606" i="14"/>
  <c r="V607" i="14"/>
  <c r="J609" i="14"/>
  <c r="V610" i="14"/>
  <c r="J612" i="14"/>
  <c r="V613" i="14"/>
  <c r="J615" i="14"/>
  <c r="V616" i="14"/>
  <c r="J618" i="14"/>
  <c r="V619" i="14"/>
  <c r="J621" i="14"/>
  <c r="V622" i="14"/>
  <c r="J624" i="14"/>
  <c r="V625" i="14"/>
  <c r="J627" i="14"/>
  <c r="V628" i="14"/>
  <c r="J630" i="14"/>
  <c r="V631" i="14"/>
  <c r="AT632" i="14" s="1"/>
  <c r="J633" i="14"/>
  <c r="V634" i="14"/>
  <c r="J636" i="14"/>
  <c r="V637" i="14"/>
  <c r="J639" i="14"/>
  <c r="V640" i="14"/>
  <c r="J642" i="14"/>
  <c r="V643" i="14"/>
  <c r="AT644" i="14" s="1"/>
  <c r="J645" i="14"/>
  <c r="V646" i="14"/>
  <c r="J648" i="14"/>
  <c r="V649" i="14"/>
  <c r="J651" i="14"/>
  <c r="V652" i="14"/>
  <c r="J654" i="14"/>
  <c r="V655" i="14"/>
  <c r="AT656" i="14" s="1"/>
  <c r="J657" i="14"/>
  <c r="V658" i="14"/>
  <c r="J660" i="14"/>
  <c r="V661" i="14"/>
  <c r="J663" i="14"/>
  <c r="V664" i="14"/>
  <c r="J666" i="14"/>
  <c r="V667" i="14"/>
  <c r="J669" i="14"/>
  <c r="V670" i="14"/>
  <c r="J672" i="14"/>
  <c r="V673" i="14"/>
  <c r="J675" i="14"/>
  <c r="V676" i="14"/>
  <c r="J678" i="14"/>
  <c r="V679" i="14"/>
  <c r="AT680" i="14" s="1"/>
  <c r="J681" i="14"/>
  <c r="V682" i="14"/>
  <c r="J684" i="14"/>
  <c r="V685" i="14"/>
  <c r="J687" i="14"/>
  <c r="V688" i="14"/>
  <c r="J690" i="14"/>
  <c r="V691" i="14"/>
  <c r="J693" i="14"/>
  <c r="V694" i="14"/>
  <c r="J696" i="14"/>
  <c r="V697" i="14"/>
  <c r="J699" i="14"/>
  <c r="V700" i="14"/>
  <c r="J702" i="14"/>
  <c r="V703" i="14"/>
  <c r="J705" i="14"/>
  <c r="V706" i="14"/>
  <c r="J708" i="14"/>
  <c r="V709" i="14"/>
  <c r="J711" i="14"/>
  <c r="V712" i="14"/>
  <c r="J714" i="14"/>
  <c r="V715" i="14"/>
  <c r="J717" i="14"/>
  <c r="V718" i="14"/>
  <c r="J720" i="14"/>
  <c r="V721" i="14"/>
  <c r="J723" i="14"/>
  <c r="V724" i="14"/>
  <c r="J726" i="14"/>
  <c r="V727" i="14"/>
  <c r="AT728" i="14" s="1"/>
  <c r="J729" i="14"/>
  <c r="V730" i="14"/>
  <c r="J732" i="14"/>
  <c r="V733" i="14"/>
  <c r="J735" i="14"/>
  <c r="V736" i="14"/>
  <c r="J738" i="14"/>
  <c r="V739" i="14"/>
  <c r="J741" i="14"/>
  <c r="V742" i="14"/>
  <c r="J744" i="14"/>
  <c r="V745" i="14"/>
  <c r="J747" i="14"/>
  <c r="V748" i="14"/>
  <c r="J750" i="14"/>
  <c r="V751" i="14"/>
  <c r="J753" i="14"/>
  <c r="V754" i="14"/>
  <c r="J756" i="14"/>
  <c r="V757" i="14"/>
  <c r="J759" i="14"/>
  <c r="V760" i="14"/>
  <c r="J762" i="14"/>
  <c r="V763" i="14"/>
  <c r="J765" i="14"/>
  <c r="V766" i="14"/>
  <c r="J768" i="14"/>
  <c r="V769" i="14"/>
  <c r="J771" i="14"/>
  <c r="V772" i="14"/>
  <c r="J774" i="14"/>
  <c r="V775" i="14"/>
  <c r="J777" i="14"/>
  <c r="V778" i="14"/>
  <c r="J780" i="14"/>
  <c r="V781" i="14"/>
  <c r="J783" i="14"/>
  <c r="V784" i="14"/>
  <c r="J786" i="14"/>
  <c r="V787" i="14"/>
  <c r="J789" i="14"/>
  <c r="V790" i="14"/>
  <c r="J792" i="14"/>
  <c r="V793" i="14"/>
  <c r="J795" i="14"/>
  <c r="V796" i="14"/>
  <c r="J798" i="14"/>
  <c r="V799" i="14"/>
  <c r="J801" i="14"/>
  <c r="V802" i="14"/>
  <c r="J804" i="14"/>
  <c r="V805" i="14"/>
  <c r="J807" i="14"/>
  <c r="V808" i="14"/>
  <c r="J810" i="14"/>
  <c r="V811" i="14"/>
  <c r="J813" i="14"/>
  <c r="V814" i="14"/>
  <c r="J816" i="14"/>
  <c r="V817" i="14"/>
  <c r="J819" i="14"/>
  <c r="V820" i="14"/>
  <c r="J822" i="14"/>
  <c r="V823" i="14"/>
  <c r="J825" i="14"/>
  <c r="V826" i="14"/>
  <c r="J828" i="14"/>
  <c r="V829" i="14"/>
  <c r="J831" i="14"/>
  <c r="V832" i="14"/>
  <c r="J834" i="14"/>
  <c r="V835" i="14"/>
  <c r="AT836" i="14" s="1"/>
  <c r="J837" i="14"/>
  <c r="V838" i="14"/>
  <c r="J840" i="14"/>
  <c r="V841" i="14"/>
  <c r="AT842" i="14" s="1"/>
  <c r="J843" i="14"/>
  <c r="V844" i="14"/>
  <c r="J846" i="14"/>
  <c r="V847" i="14"/>
  <c r="AT848" i="14" s="1"/>
  <c r="J849" i="14"/>
  <c r="V850" i="14"/>
  <c r="J852" i="14"/>
  <c r="V853" i="14"/>
  <c r="J855" i="14"/>
  <c r="V856" i="14"/>
  <c r="J858" i="14"/>
  <c r="V859" i="14"/>
  <c r="AT860" i="14" s="1"/>
  <c r="J861" i="14"/>
  <c r="V862" i="14"/>
  <c r="J864" i="14"/>
  <c r="V865" i="14"/>
  <c r="J867" i="14"/>
  <c r="V868" i="14"/>
  <c r="J870" i="14"/>
  <c r="V871" i="14"/>
  <c r="J873" i="14"/>
  <c r="V874" i="14"/>
  <c r="J876" i="14"/>
  <c r="V877" i="14"/>
  <c r="J879" i="14"/>
  <c r="V880" i="14"/>
  <c r="J882" i="14"/>
  <c r="V883" i="14"/>
  <c r="AT884" i="14" s="1"/>
  <c r="J885" i="14"/>
  <c r="V886" i="14"/>
  <c r="J888" i="14"/>
  <c r="V889" i="14"/>
  <c r="J891" i="14"/>
  <c r="V892" i="14"/>
  <c r="J894" i="14"/>
  <c r="V895" i="14"/>
  <c r="J897" i="14"/>
  <c r="V898" i="14"/>
  <c r="J900" i="14"/>
  <c r="V901" i="14"/>
  <c r="AH11" i="14"/>
  <c r="AH14" i="14"/>
  <c r="AH17" i="14"/>
  <c r="AH20" i="14"/>
  <c r="AH23" i="14"/>
  <c r="AH26" i="14"/>
  <c r="AH29" i="14"/>
  <c r="AH32" i="14"/>
  <c r="AH35" i="14"/>
  <c r="AH38" i="14"/>
  <c r="AH41" i="14"/>
  <c r="AH44" i="14"/>
  <c r="AH47" i="14"/>
  <c r="AH50" i="14"/>
  <c r="AH53" i="14"/>
  <c r="AH56" i="14"/>
  <c r="AH59" i="14"/>
  <c r="AH62" i="14"/>
  <c r="AH65" i="14"/>
  <c r="AH68" i="14"/>
  <c r="AH71" i="14"/>
  <c r="AH74" i="14"/>
  <c r="AH77" i="14"/>
  <c r="AH80" i="14"/>
  <c r="AH83" i="14"/>
  <c r="AH86" i="14"/>
  <c r="AH89" i="14"/>
  <c r="AH92" i="14"/>
  <c r="AH95" i="14"/>
  <c r="AH98" i="14"/>
  <c r="AH101" i="14"/>
  <c r="AH104" i="14"/>
  <c r="AH107" i="14"/>
  <c r="AH110" i="14"/>
  <c r="AH113" i="14"/>
  <c r="AH116" i="14"/>
  <c r="AH119" i="14"/>
  <c r="AH122" i="14"/>
  <c r="AH125" i="14"/>
  <c r="AH128" i="14"/>
  <c r="AH131" i="14"/>
  <c r="AH134" i="14"/>
  <c r="AH137" i="14"/>
  <c r="AH140" i="14"/>
  <c r="AH143" i="14"/>
  <c r="AH146" i="14"/>
  <c r="AH149" i="14"/>
  <c r="AH152" i="14"/>
  <c r="AH155" i="14"/>
  <c r="AH158" i="14"/>
  <c r="AH161" i="14"/>
  <c r="AH164" i="14"/>
  <c r="AH167" i="14"/>
  <c r="AH170" i="14"/>
  <c r="AH173" i="14"/>
  <c r="AH176" i="14"/>
  <c r="AH179" i="14"/>
  <c r="AH182" i="14"/>
  <c r="AH185" i="14"/>
  <c r="AH188" i="14"/>
  <c r="AH191" i="14"/>
  <c r="AH194" i="14"/>
  <c r="AH197" i="14"/>
  <c r="AH200" i="14"/>
  <c r="AH203" i="14"/>
  <c r="AH206" i="14"/>
  <c r="AH209" i="14"/>
  <c r="AH212" i="14"/>
  <c r="AH215" i="14"/>
  <c r="AH218" i="14"/>
  <c r="AH221" i="14"/>
  <c r="AH224" i="14"/>
  <c r="AH227" i="14"/>
  <c r="AH230" i="14"/>
  <c r="AH233" i="14"/>
  <c r="AH236" i="14"/>
  <c r="AH239" i="14"/>
  <c r="AH242" i="14"/>
  <c r="AH245" i="14"/>
  <c r="AH248" i="14"/>
  <c r="AH251" i="14"/>
  <c r="AH254" i="14"/>
  <c r="AH257" i="14"/>
  <c r="AH260" i="14"/>
  <c r="AH263" i="14"/>
  <c r="AH266" i="14"/>
  <c r="AH269" i="14"/>
  <c r="AH272" i="14"/>
  <c r="AH275" i="14"/>
  <c r="AH278" i="14"/>
  <c r="AH281" i="14"/>
  <c r="AH284" i="14"/>
  <c r="AH287" i="14"/>
  <c r="AH290" i="14"/>
  <c r="AH293" i="14"/>
  <c r="AH296" i="14"/>
  <c r="AH299" i="14"/>
  <c r="AH302" i="14"/>
  <c r="AH305" i="14"/>
  <c r="AH308" i="14"/>
  <c r="AH311" i="14"/>
  <c r="AH314" i="14"/>
  <c r="AH317" i="14"/>
  <c r="AH320" i="14"/>
  <c r="AH323" i="14"/>
  <c r="AH326" i="14"/>
  <c r="AH329" i="14"/>
  <c r="AH332" i="14"/>
  <c r="AH335" i="14"/>
  <c r="AH338" i="14"/>
  <c r="AH341" i="14"/>
  <c r="AH344" i="14"/>
  <c r="AH347" i="14"/>
  <c r="AH350" i="14"/>
  <c r="AH353" i="14"/>
  <c r="AH356" i="14"/>
  <c r="AH359" i="14"/>
  <c r="AH362" i="14"/>
  <c r="AH365" i="14"/>
  <c r="AH368" i="14"/>
  <c r="AH371" i="14"/>
  <c r="AH374" i="14"/>
  <c r="AH377" i="14"/>
  <c r="AH380" i="14"/>
  <c r="AH383" i="14"/>
  <c r="AH386" i="14"/>
  <c r="AH389" i="14"/>
  <c r="AH392" i="14"/>
  <c r="AH395" i="14"/>
  <c r="AH398" i="14"/>
  <c r="AH401" i="14"/>
  <c r="AH404" i="14"/>
  <c r="AH407" i="14"/>
  <c r="AH410" i="14"/>
  <c r="AH413" i="14"/>
  <c r="AH416" i="14"/>
  <c r="AH419" i="14"/>
  <c r="AH422" i="14"/>
  <c r="AH425" i="14"/>
  <c r="AH428" i="14"/>
  <c r="AH431" i="14"/>
  <c r="AH434" i="14"/>
  <c r="AH437" i="14"/>
  <c r="AH440" i="14"/>
  <c r="AH443" i="14"/>
  <c r="AH446" i="14"/>
  <c r="AH449" i="14"/>
  <c r="AH452" i="14"/>
  <c r="AH455" i="14"/>
  <c r="AH458" i="14"/>
  <c r="AH461" i="14"/>
  <c r="AH464" i="14"/>
  <c r="AH467" i="14"/>
  <c r="AH470" i="14"/>
  <c r="AH473" i="14"/>
  <c r="AH476" i="14"/>
  <c r="AH479" i="14"/>
  <c r="AH482" i="14"/>
  <c r="AH485" i="14"/>
  <c r="AH488" i="14"/>
  <c r="AH491" i="14"/>
  <c r="AH494" i="14"/>
  <c r="AH497" i="14"/>
  <c r="AH500" i="14"/>
  <c r="AH503" i="14"/>
  <c r="AH506" i="14"/>
  <c r="AH509" i="14"/>
  <c r="AH512" i="14"/>
  <c r="AH515" i="14"/>
  <c r="AH518" i="14"/>
  <c r="AH521" i="14"/>
  <c r="AH524" i="14"/>
  <c r="AH527" i="14"/>
  <c r="AH530" i="14"/>
  <c r="AH533" i="14"/>
  <c r="AH536" i="14"/>
  <c r="AH539" i="14"/>
  <c r="AH542" i="14"/>
  <c r="AH545" i="14"/>
  <c r="AH548" i="14"/>
  <c r="AH551" i="14"/>
  <c r="AH554" i="14"/>
  <c r="AH557" i="14"/>
  <c r="AH560" i="14"/>
  <c r="AH563" i="14"/>
  <c r="AH566" i="14"/>
  <c r="AH569" i="14"/>
  <c r="AH572" i="14"/>
  <c r="AH575" i="14"/>
  <c r="AH578" i="14"/>
  <c r="AH581" i="14"/>
  <c r="AH584" i="14"/>
  <c r="AH587" i="14"/>
  <c r="AH590" i="14"/>
  <c r="AH593" i="14"/>
  <c r="AH596" i="14"/>
  <c r="AH599" i="14"/>
  <c r="AH602" i="14"/>
  <c r="AH605" i="14"/>
  <c r="AH608" i="14"/>
  <c r="AH611" i="14"/>
  <c r="AH614" i="14"/>
  <c r="AH617" i="14"/>
  <c r="AH620" i="14"/>
  <c r="AH623" i="14"/>
  <c r="AH626" i="14"/>
  <c r="AH629" i="14"/>
  <c r="AH632" i="14"/>
  <c r="AH635" i="14"/>
  <c r="AH638" i="14"/>
  <c r="AH641" i="14"/>
  <c r="AH644" i="14"/>
  <c r="AH647" i="14"/>
  <c r="AH650" i="14"/>
  <c r="AH653" i="14"/>
  <c r="AH656" i="14"/>
  <c r="AH659" i="14"/>
  <c r="AH662" i="14"/>
  <c r="AH665" i="14"/>
  <c r="AH668" i="14"/>
  <c r="AH671" i="14"/>
  <c r="AH674" i="14"/>
  <c r="AH677" i="14"/>
  <c r="AH680" i="14"/>
  <c r="AH683" i="14"/>
  <c r="AH686" i="14"/>
  <c r="AH689" i="14"/>
  <c r="AH692" i="14"/>
  <c r="AH695" i="14"/>
  <c r="AH698" i="14"/>
  <c r="AH701" i="14"/>
  <c r="AH704" i="14"/>
  <c r="AH707" i="14"/>
  <c r="AH710" i="14"/>
  <c r="AH713" i="14"/>
  <c r="AH716" i="14"/>
  <c r="AH719" i="14"/>
  <c r="AH722" i="14"/>
  <c r="AH725" i="14"/>
  <c r="AH728" i="14"/>
  <c r="AH731" i="14"/>
  <c r="AH734" i="14"/>
  <c r="AH737" i="14"/>
  <c r="AH740" i="14"/>
  <c r="AH743" i="14"/>
  <c r="AH746" i="14"/>
  <c r="AH749" i="14"/>
  <c r="AH752" i="14"/>
  <c r="AH755" i="14"/>
  <c r="AH758" i="14"/>
  <c r="AH761" i="14"/>
  <c r="AH764" i="14"/>
  <c r="AH767" i="14"/>
  <c r="AH770" i="14"/>
  <c r="AH773" i="14"/>
  <c r="AH776" i="14"/>
  <c r="AH779" i="14"/>
  <c r="AH782" i="14"/>
  <c r="AH785" i="14"/>
  <c r="AH788" i="14"/>
  <c r="AH791" i="14"/>
  <c r="AH794" i="14"/>
  <c r="AH797" i="14"/>
  <c r="AH800" i="14"/>
  <c r="AH803" i="14"/>
  <c r="AH806" i="14"/>
  <c r="AH809" i="14"/>
  <c r="AH812" i="14"/>
  <c r="AH815" i="14"/>
  <c r="AH818" i="14"/>
  <c r="AH821" i="14"/>
  <c r="AH824" i="14"/>
  <c r="AH827" i="14"/>
  <c r="AH830" i="14"/>
  <c r="AH833" i="14"/>
  <c r="AH836" i="14"/>
  <c r="AH839" i="14"/>
  <c r="AH842" i="14"/>
  <c r="AH845" i="14"/>
  <c r="AH848" i="14"/>
  <c r="AH851" i="14"/>
  <c r="AH854" i="14"/>
  <c r="AH857" i="14"/>
  <c r="AH860" i="14"/>
  <c r="AH863" i="14"/>
  <c r="AH866" i="14"/>
  <c r="AH869" i="14"/>
  <c r="AH872" i="14"/>
  <c r="AH875" i="14"/>
  <c r="AH878" i="14"/>
  <c r="AH881" i="14"/>
  <c r="AH884" i="14"/>
  <c r="AH887" i="14"/>
  <c r="AH890" i="14"/>
  <c r="AH893" i="14"/>
  <c r="AH896"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AI5" i="14" s="1"/>
  <c r="AF28" i="10" s="1"/>
  <c r="W4" i="14"/>
  <c r="K6" i="14"/>
  <c r="AI8" i="14" s="1"/>
  <c r="W7" i="14"/>
  <c r="K9" i="14"/>
  <c r="W10" i="14"/>
  <c r="K12" i="14"/>
  <c r="W13" i="14"/>
  <c r="K15" i="14"/>
  <c r="W16" i="14"/>
  <c r="K18" i="14"/>
  <c r="W19" i="14"/>
  <c r="K21" i="14"/>
  <c r="W22" i="14"/>
  <c r="K24" i="14"/>
  <c r="W25" i="14"/>
  <c r="K27" i="14"/>
  <c r="W28" i="14"/>
  <c r="K30" i="14"/>
  <c r="W31" i="14"/>
  <c r="K33" i="14"/>
  <c r="W34" i="14"/>
  <c r="K36" i="14"/>
  <c r="W37" i="14"/>
  <c r="K39" i="14"/>
  <c r="W40" i="14"/>
  <c r="K42" i="14"/>
  <c r="W43" i="14"/>
  <c r="K45" i="14"/>
  <c r="W46" i="14"/>
  <c r="K48" i="14"/>
  <c r="W49" i="14"/>
  <c r="K51" i="14"/>
  <c r="W52" i="14"/>
  <c r="K54" i="14"/>
  <c r="W55" i="14"/>
  <c r="K57" i="14"/>
  <c r="W58" i="14"/>
  <c r="K60" i="14"/>
  <c r="W61" i="14"/>
  <c r="K63" i="14"/>
  <c r="W64" i="14"/>
  <c r="AU65" i="14"/>
  <c r="K66" i="14"/>
  <c r="W67" i="14"/>
  <c r="AU68" i="14" s="1"/>
  <c r="K69" i="14"/>
  <c r="W70" i="14"/>
  <c r="AU71" i="14" s="1"/>
  <c r="K72" i="14"/>
  <c r="W73" i="14"/>
  <c r="K75" i="14"/>
  <c r="W76" i="14"/>
  <c r="AU77" i="14" s="1"/>
  <c r="K78" i="14"/>
  <c r="W79" i="14"/>
  <c r="K81" i="14"/>
  <c r="W82" i="14"/>
  <c r="K84" i="14"/>
  <c r="W85" i="14"/>
  <c r="K87" i="14"/>
  <c r="W88" i="14"/>
  <c r="AU89" i="14" s="1"/>
  <c r="K90" i="14"/>
  <c r="W91" i="14"/>
  <c r="K93" i="14"/>
  <c r="W94" i="14"/>
  <c r="K96" i="14"/>
  <c r="W97" i="14"/>
  <c r="K99" i="14"/>
  <c r="W100" i="14"/>
  <c r="K102" i="14"/>
  <c r="W103" i="14"/>
  <c r="K105" i="14"/>
  <c r="W106" i="14"/>
  <c r="K108" i="14"/>
  <c r="W109" i="14"/>
  <c r="K111" i="14"/>
  <c r="W112" i="14"/>
  <c r="AU113" i="14" s="1"/>
  <c r="K114" i="14"/>
  <c r="W115" i="14"/>
  <c r="K117" i="14"/>
  <c r="W118" i="14"/>
  <c r="K120" i="14"/>
  <c r="W121" i="14"/>
  <c r="K123" i="14"/>
  <c r="W124" i="14"/>
  <c r="K126" i="14"/>
  <c r="W127" i="14"/>
  <c r="K129" i="14"/>
  <c r="W130" i="14"/>
  <c r="K132" i="14"/>
  <c r="W133" i="14"/>
  <c r="K135" i="14"/>
  <c r="W136" i="14"/>
  <c r="K138" i="14"/>
  <c r="W139" i="14"/>
  <c r="K141" i="14"/>
  <c r="W142" i="14"/>
  <c r="K144" i="14"/>
  <c r="W145" i="14"/>
  <c r="K147" i="14"/>
  <c r="W148" i="14"/>
  <c r="K150" i="14"/>
  <c r="W151" i="14"/>
  <c r="K153" i="14"/>
  <c r="W154" i="14"/>
  <c r="K156" i="14"/>
  <c r="W157" i="14"/>
  <c r="K159" i="14"/>
  <c r="W160" i="14"/>
  <c r="AU161" i="14" s="1"/>
  <c r="K162" i="14"/>
  <c r="W163" i="14"/>
  <c r="K165" i="14"/>
  <c r="W166" i="14"/>
  <c r="K168" i="14"/>
  <c r="W169" i="14"/>
  <c r="K171" i="14"/>
  <c r="W172" i="14"/>
  <c r="K174" i="14"/>
  <c r="W175" i="14"/>
  <c r="K177" i="14"/>
  <c r="W178" i="14"/>
  <c r="K180" i="14"/>
  <c r="W181" i="14"/>
  <c r="K183" i="14"/>
  <c r="W184" i="14"/>
  <c r="K186" i="14"/>
  <c r="W187" i="14"/>
  <c r="K189" i="14"/>
  <c r="W190" i="14"/>
  <c r="K192" i="14"/>
  <c r="W193" i="14"/>
  <c r="K195" i="14"/>
  <c r="W196" i="14"/>
  <c r="K198" i="14"/>
  <c r="W199" i="14"/>
  <c r="K201" i="14"/>
  <c r="W202" i="14"/>
  <c r="K204" i="14"/>
  <c r="W205" i="14"/>
  <c r="K207" i="14"/>
  <c r="W208" i="14"/>
  <c r="K210" i="14"/>
  <c r="W211" i="14"/>
  <c r="K213" i="14"/>
  <c r="W214" i="14"/>
  <c r="K216" i="14"/>
  <c r="W217" i="14"/>
  <c r="K219" i="14"/>
  <c r="W220" i="14"/>
  <c r="K222" i="14"/>
  <c r="W223" i="14"/>
  <c r="K225" i="14"/>
  <c r="W226" i="14"/>
  <c r="K228" i="14"/>
  <c r="W229" i="14"/>
  <c r="K231" i="14"/>
  <c r="W232" i="14"/>
  <c r="K234" i="14"/>
  <c r="W235" i="14"/>
  <c r="K237" i="14"/>
  <c r="W238" i="14"/>
  <c r="K240" i="14"/>
  <c r="W241" i="14"/>
  <c r="K243" i="14"/>
  <c r="W244" i="14"/>
  <c r="K246" i="14"/>
  <c r="W247" i="14"/>
  <c r="K249" i="14"/>
  <c r="W250" i="14"/>
  <c r="K252" i="14"/>
  <c r="W253" i="14"/>
  <c r="K255" i="14"/>
  <c r="W256" i="14"/>
  <c r="AU257" i="14" s="1"/>
  <c r="K258" i="14"/>
  <c r="W259" i="14"/>
  <c r="K261" i="14"/>
  <c r="W262" i="14"/>
  <c r="K264" i="14"/>
  <c r="W265" i="14"/>
  <c r="K267" i="14"/>
  <c r="W268" i="14"/>
  <c r="K270" i="14"/>
  <c r="W271" i="14"/>
  <c r="K273" i="14"/>
  <c r="W274" i="14"/>
  <c r="K276" i="14"/>
  <c r="W277" i="14"/>
  <c r="K279" i="14"/>
  <c r="W280" i="14"/>
  <c r="K282" i="14"/>
  <c r="W283" i="14"/>
  <c r="K285" i="14"/>
  <c r="W286" i="14"/>
  <c r="K288" i="14"/>
  <c r="W289" i="14"/>
  <c r="K291" i="14"/>
  <c r="W292" i="14"/>
  <c r="K294" i="14"/>
  <c r="W295" i="14"/>
  <c r="K297" i="14"/>
  <c r="W298" i="14"/>
  <c r="K300" i="14"/>
  <c r="W301" i="14"/>
  <c r="K303" i="14"/>
  <c r="W304" i="14"/>
  <c r="K306" i="14"/>
  <c r="W307" i="14"/>
  <c r="K309" i="14"/>
  <c r="W310" i="14"/>
  <c r="K312" i="14"/>
  <c r="W313" i="14"/>
  <c r="K315" i="14"/>
  <c r="W316" i="14"/>
  <c r="K318" i="14"/>
  <c r="W319" i="14"/>
  <c r="K321" i="14"/>
  <c r="W322" i="14"/>
  <c r="K324" i="14"/>
  <c r="W325" i="14"/>
  <c r="K327" i="14"/>
  <c r="W328" i="14"/>
  <c r="K330" i="14"/>
  <c r="W331" i="14"/>
  <c r="K333" i="14"/>
  <c r="W334" i="14"/>
  <c r="K336" i="14"/>
  <c r="W337" i="14"/>
  <c r="K339" i="14"/>
  <c r="W340" i="14"/>
  <c r="K342" i="14"/>
  <c r="W343" i="14"/>
  <c r="K345" i="14"/>
  <c r="W346" i="14"/>
  <c r="K348" i="14"/>
  <c r="W349" i="14"/>
  <c r="K351" i="14"/>
  <c r="W352" i="14"/>
  <c r="K354" i="14"/>
  <c r="W355" i="14"/>
  <c r="K357" i="14"/>
  <c r="W358" i="14"/>
  <c r="K360" i="14"/>
  <c r="W361" i="14"/>
  <c r="K363" i="14"/>
  <c r="W364" i="14"/>
  <c r="K366" i="14"/>
  <c r="W367" i="14"/>
  <c r="K369" i="14"/>
  <c r="W370" i="14"/>
  <c r="K372" i="14"/>
  <c r="W373" i="14"/>
  <c r="K375" i="14"/>
  <c r="W376" i="14"/>
  <c r="K378" i="14"/>
  <c r="W379" i="14"/>
  <c r="K381" i="14"/>
  <c r="W382" i="14"/>
  <c r="K384" i="14"/>
  <c r="W385" i="14"/>
  <c r="K387" i="14"/>
  <c r="W388" i="14"/>
  <c r="K390" i="14"/>
  <c r="W391" i="14"/>
  <c r="K393" i="14"/>
  <c r="W394" i="14"/>
  <c r="K396" i="14"/>
  <c r="W397" i="14"/>
  <c r="K399" i="14"/>
  <c r="W400" i="14"/>
  <c r="K402" i="14"/>
  <c r="W403" i="14"/>
  <c r="K405" i="14"/>
  <c r="W406" i="14"/>
  <c r="K408" i="14"/>
  <c r="W409" i="14"/>
  <c r="K411" i="14"/>
  <c r="W412" i="14"/>
  <c r="K414" i="14"/>
  <c r="W415" i="14"/>
  <c r="K417" i="14"/>
  <c r="W418" i="14"/>
  <c r="K420" i="14"/>
  <c r="W421" i="14"/>
  <c r="K423" i="14"/>
  <c r="W424" i="14"/>
  <c r="K426" i="14"/>
  <c r="W427" i="14"/>
  <c r="K429" i="14"/>
  <c r="W430" i="14"/>
  <c r="K432" i="14"/>
  <c r="W433" i="14"/>
  <c r="K435" i="14"/>
  <c r="W436" i="14"/>
  <c r="K438" i="14"/>
  <c r="W439" i="14"/>
  <c r="K441" i="14"/>
  <c r="W442" i="14"/>
  <c r="K444" i="14"/>
  <c r="W445" i="14"/>
  <c r="K447" i="14"/>
  <c r="W448" i="14"/>
  <c r="AU449" i="14" s="1"/>
  <c r="K450" i="14"/>
  <c r="W451" i="14"/>
  <c r="K453" i="14"/>
  <c r="W454" i="14"/>
  <c r="K456" i="14"/>
  <c r="W457" i="14"/>
  <c r="K459" i="14"/>
  <c r="W460" i="14"/>
  <c r="K462" i="14"/>
  <c r="W463" i="14"/>
  <c r="K465" i="14"/>
  <c r="W466" i="14"/>
  <c r="K468" i="14"/>
  <c r="W469" i="14"/>
  <c r="K471" i="14"/>
  <c r="W472" i="14"/>
  <c r="K474" i="14"/>
  <c r="W475" i="14"/>
  <c r="K477" i="14"/>
  <c r="W478" i="14"/>
  <c r="K480" i="14"/>
  <c r="W481" i="14"/>
  <c r="K483" i="14"/>
  <c r="W484" i="14"/>
  <c r="K486" i="14"/>
  <c r="W487" i="14"/>
  <c r="K489" i="14"/>
  <c r="W490" i="14"/>
  <c r="K492" i="14"/>
  <c r="W493" i="14"/>
  <c r="K495" i="14"/>
  <c r="W496" i="14"/>
  <c r="K498" i="14"/>
  <c r="W499" i="14"/>
  <c r="K501" i="14"/>
  <c r="W502" i="14"/>
  <c r="K504" i="14"/>
  <c r="W505" i="14"/>
  <c r="K507" i="14"/>
  <c r="W508" i="14"/>
  <c r="K510" i="14"/>
  <c r="W511" i="14"/>
  <c r="K513" i="14"/>
  <c r="W514" i="14"/>
  <c r="K516" i="14"/>
  <c r="W517" i="14"/>
  <c r="K519" i="14"/>
  <c r="W520" i="14"/>
  <c r="K522" i="14"/>
  <c r="W523" i="14"/>
  <c r="K525" i="14"/>
  <c r="W526" i="14"/>
  <c r="K528" i="14"/>
  <c r="W529" i="14"/>
  <c r="K531" i="14"/>
  <c r="W532" i="14"/>
  <c r="K534" i="14"/>
  <c r="W535" i="14"/>
  <c r="K537" i="14"/>
  <c r="W538" i="14"/>
  <c r="K540" i="14"/>
  <c r="W541" i="14"/>
  <c r="K543" i="14"/>
  <c r="W544" i="14"/>
  <c r="K546" i="14"/>
  <c r="W547" i="14"/>
  <c r="K549" i="14"/>
  <c r="W550" i="14"/>
  <c r="K552" i="14"/>
  <c r="W553" i="14"/>
  <c r="K555" i="14"/>
  <c r="W556" i="14"/>
  <c r="K558" i="14"/>
  <c r="W559" i="14"/>
  <c r="K561" i="14"/>
  <c r="W562" i="14"/>
  <c r="K564" i="14"/>
  <c r="W565" i="14"/>
  <c r="K567" i="14"/>
  <c r="W568" i="14"/>
  <c r="K570" i="14"/>
  <c r="W571" i="14"/>
  <c r="K573" i="14"/>
  <c r="W574" i="14"/>
  <c r="K576" i="14"/>
  <c r="W577" i="14"/>
  <c r="K579" i="14"/>
  <c r="W580" i="14"/>
  <c r="K582" i="14"/>
  <c r="W583" i="14"/>
  <c r="K585" i="14"/>
  <c r="W586" i="14"/>
  <c r="K588" i="14"/>
  <c r="W589" i="14"/>
  <c r="K591" i="14"/>
  <c r="W592" i="14"/>
  <c r="K594" i="14"/>
  <c r="W595" i="14"/>
  <c r="K597" i="14"/>
  <c r="W598" i="14"/>
  <c r="K600" i="14"/>
  <c r="W601" i="14"/>
  <c r="K603" i="14"/>
  <c r="W604" i="14"/>
  <c r="K606" i="14"/>
  <c r="W607" i="14"/>
  <c r="K609" i="14"/>
  <c r="W610" i="14"/>
  <c r="K612" i="14"/>
  <c r="W613" i="14"/>
  <c r="K615" i="14"/>
  <c r="W616" i="14"/>
  <c r="K618" i="14"/>
  <c r="W619" i="14"/>
  <c r="K621" i="14"/>
  <c r="W622" i="14"/>
  <c r="K624" i="14"/>
  <c r="W625" i="14"/>
  <c r="K627" i="14"/>
  <c r="W628" i="14"/>
  <c r="K630" i="14"/>
  <c r="W631" i="14"/>
  <c r="K633" i="14"/>
  <c r="W634" i="14"/>
  <c r="K636" i="14"/>
  <c r="W637" i="14"/>
  <c r="K639" i="14"/>
  <c r="W640" i="14"/>
  <c r="AU641" i="14" s="1"/>
  <c r="K642" i="14"/>
  <c r="W643" i="14"/>
  <c r="K645" i="14"/>
  <c r="W646" i="14"/>
  <c r="K648" i="14"/>
  <c r="W649" i="14"/>
  <c r="K651" i="14"/>
  <c r="W652" i="14"/>
  <c r="K654" i="14"/>
  <c r="W655" i="14"/>
  <c r="K657" i="14"/>
  <c r="W658" i="14"/>
  <c r="K660" i="14"/>
  <c r="W661" i="14"/>
  <c r="K663" i="14"/>
  <c r="W664" i="14"/>
  <c r="K666" i="14"/>
  <c r="W667" i="14"/>
  <c r="K669" i="14"/>
  <c r="W670" i="14"/>
  <c r="K672" i="14"/>
  <c r="W673" i="14"/>
  <c r="K675" i="14"/>
  <c r="W676" i="14"/>
  <c r="K678" i="14"/>
  <c r="W679" i="14"/>
  <c r="K681" i="14"/>
  <c r="W682" i="14"/>
  <c r="K684" i="14"/>
  <c r="W685" i="14"/>
  <c r="K687" i="14"/>
  <c r="W688" i="14"/>
  <c r="K690" i="14"/>
  <c r="W691" i="14"/>
  <c r="K693" i="14"/>
  <c r="W694" i="14"/>
  <c r="K696" i="14"/>
  <c r="W697" i="14"/>
  <c r="K699" i="14"/>
  <c r="W700" i="14"/>
  <c r="K702" i="14"/>
  <c r="W703" i="14"/>
  <c r="K705" i="14"/>
  <c r="W706" i="14"/>
  <c r="K708" i="14"/>
  <c r="W709" i="14"/>
  <c r="K711" i="14"/>
  <c r="W712" i="14"/>
  <c r="K714" i="14"/>
  <c r="W715" i="14"/>
  <c r="K717" i="14"/>
  <c r="W718" i="14"/>
  <c r="K720" i="14"/>
  <c r="W721" i="14"/>
  <c r="K723" i="14"/>
  <c r="W724" i="14"/>
  <c r="K726" i="14"/>
  <c r="W727" i="14"/>
  <c r="K729" i="14"/>
  <c r="W730" i="14"/>
  <c r="K732" i="14"/>
  <c r="W733" i="14"/>
  <c r="K735" i="14"/>
  <c r="W736" i="14"/>
  <c r="K738" i="14"/>
  <c r="W739" i="14"/>
  <c r="K741" i="14"/>
  <c r="W742" i="14"/>
  <c r="K744" i="14"/>
  <c r="W745" i="14"/>
  <c r="K747" i="14"/>
  <c r="W748" i="14"/>
  <c r="K750" i="14"/>
  <c r="W751" i="14"/>
  <c r="K753" i="14"/>
  <c r="W754" i="14"/>
  <c r="K756" i="14"/>
  <c r="W757" i="14"/>
  <c r="K759" i="14"/>
  <c r="W760" i="14"/>
  <c r="K762" i="14"/>
  <c r="W763" i="14"/>
  <c r="K765" i="14"/>
  <c r="W766" i="14"/>
  <c r="K768" i="14"/>
  <c r="W769" i="14"/>
  <c r="K771" i="14"/>
  <c r="W772" i="14"/>
  <c r="K774" i="14"/>
  <c r="W775" i="14"/>
  <c r="K777" i="14"/>
  <c r="W778" i="14"/>
  <c r="K780" i="14"/>
  <c r="W781" i="14"/>
  <c r="K783" i="14"/>
  <c r="W784" i="14"/>
  <c r="K786" i="14"/>
  <c r="W787" i="14"/>
  <c r="K789" i="14"/>
  <c r="W790" i="14"/>
  <c r="K792" i="14"/>
  <c r="W793" i="14"/>
  <c r="K795" i="14"/>
  <c r="W796" i="14"/>
  <c r="K798" i="14"/>
  <c r="W799" i="14"/>
  <c r="K801" i="14"/>
  <c r="W802" i="14"/>
  <c r="K804" i="14"/>
  <c r="W805" i="14"/>
  <c r="K807" i="14"/>
  <c r="W808" i="14"/>
  <c r="K810" i="14"/>
  <c r="W811" i="14"/>
  <c r="K813" i="14"/>
  <c r="W814" i="14"/>
  <c r="K816" i="14"/>
  <c r="W817" i="14"/>
  <c r="K819" i="14"/>
  <c r="W820" i="14"/>
  <c r="K822" i="14"/>
  <c r="W823" i="14"/>
  <c r="K825" i="14"/>
  <c r="W826" i="14"/>
  <c r="K828" i="14"/>
  <c r="W829" i="14"/>
  <c r="K831" i="14"/>
  <c r="W832" i="14"/>
  <c r="AU833" i="14"/>
  <c r="K834" i="14"/>
  <c r="W835" i="14"/>
  <c r="AU836" i="14" s="1"/>
  <c r="K837" i="14"/>
  <c r="W838" i="14"/>
  <c r="AU839" i="14" s="1"/>
  <c r="K840" i="14"/>
  <c r="W841" i="14"/>
  <c r="K843" i="14"/>
  <c r="W844" i="14"/>
  <c r="AU845" i="14" s="1"/>
  <c r="K846" i="14"/>
  <c r="W847" i="14"/>
  <c r="K849" i="14"/>
  <c r="W850" i="14"/>
  <c r="K852" i="14"/>
  <c r="W853" i="14"/>
  <c r="K855" i="14"/>
  <c r="W856" i="14"/>
  <c r="AU857" i="14" s="1"/>
  <c r="K858" i="14"/>
  <c r="W859" i="14"/>
  <c r="K861" i="14"/>
  <c r="W862" i="14"/>
  <c r="K864" i="14"/>
  <c r="W865" i="14"/>
  <c r="K867" i="14"/>
  <c r="W868" i="14"/>
  <c r="K870" i="14"/>
  <c r="W871" i="14"/>
  <c r="K873" i="14"/>
  <c r="W874" i="14"/>
  <c r="K876" i="14"/>
  <c r="W877" i="14"/>
  <c r="K879" i="14"/>
  <c r="W880" i="14"/>
  <c r="AU881" i="14" s="1"/>
  <c r="K882" i="14"/>
  <c r="W883" i="14"/>
  <c r="K885" i="14"/>
  <c r="W886" i="14"/>
  <c r="K888" i="14"/>
  <c r="W889" i="14"/>
  <c r="K891" i="14"/>
  <c r="W892" i="14"/>
  <c r="K894" i="14"/>
  <c r="W895" i="14"/>
  <c r="K897" i="14"/>
  <c r="W898" i="14"/>
  <c r="K900" i="14"/>
  <c r="W901" i="14"/>
  <c r="AI11" i="14"/>
  <c r="AI14" i="14"/>
  <c r="AI17" i="14"/>
  <c r="AI20" i="14"/>
  <c r="AI23" i="14"/>
  <c r="AI26" i="14"/>
  <c r="AI29" i="14"/>
  <c r="AI32" i="14"/>
  <c r="AI35" i="14"/>
  <c r="AI38" i="14"/>
  <c r="AI41" i="14"/>
  <c r="AI44" i="14"/>
  <c r="AI47" i="14"/>
  <c r="AI50" i="14"/>
  <c r="AI53" i="14"/>
  <c r="AI56" i="14"/>
  <c r="AI59" i="14"/>
  <c r="AI62" i="14"/>
  <c r="AI65" i="14"/>
  <c r="AI68" i="14"/>
  <c r="AI71" i="14"/>
  <c r="AI74" i="14"/>
  <c r="AI77" i="14"/>
  <c r="AI80" i="14"/>
  <c r="AI83" i="14"/>
  <c r="AI86" i="14"/>
  <c r="AI89" i="14"/>
  <c r="AI92" i="14"/>
  <c r="AI95" i="14"/>
  <c r="AI98" i="14"/>
  <c r="AI101" i="14"/>
  <c r="AI104" i="14"/>
  <c r="AI107" i="14"/>
  <c r="AI110" i="14"/>
  <c r="AI113" i="14"/>
  <c r="AI116" i="14"/>
  <c r="AI119" i="14"/>
  <c r="AI122" i="14"/>
  <c r="AI125" i="14"/>
  <c r="AI128" i="14"/>
  <c r="AI131" i="14"/>
  <c r="AI134" i="14"/>
  <c r="AI137" i="14"/>
  <c r="AI140" i="14"/>
  <c r="AI143" i="14"/>
  <c r="AI146" i="14"/>
  <c r="AI149" i="14"/>
  <c r="AI152" i="14"/>
  <c r="AI155" i="14"/>
  <c r="AI158" i="14"/>
  <c r="AI161" i="14"/>
  <c r="AI164" i="14"/>
  <c r="AI167" i="14"/>
  <c r="AI170" i="14"/>
  <c r="AI173" i="14"/>
  <c r="AI176" i="14"/>
  <c r="AI179" i="14"/>
  <c r="AI182" i="14"/>
  <c r="AI185" i="14"/>
  <c r="AI188" i="14"/>
  <c r="AI191" i="14"/>
  <c r="AI194" i="14"/>
  <c r="AI197" i="14"/>
  <c r="AI200" i="14"/>
  <c r="AI203" i="14"/>
  <c r="AI206" i="14"/>
  <c r="AI209" i="14"/>
  <c r="AI212" i="14"/>
  <c r="AI215" i="14"/>
  <c r="AI218" i="14"/>
  <c r="AI221" i="14"/>
  <c r="AI224" i="14"/>
  <c r="AI227" i="14"/>
  <c r="AI230" i="14"/>
  <c r="AI233" i="14"/>
  <c r="AI236" i="14"/>
  <c r="AI239" i="14"/>
  <c r="AI242" i="14"/>
  <c r="AI245" i="14"/>
  <c r="AI248" i="14"/>
  <c r="AI251" i="14"/>
  <c r="AI254" i="14"/>
  <c r="AI257" i="14"/>
  <c r="AI260" i="14"/>
  <c r="AI263" i="14"/>
  <c r="AI266" i="14"/>
  <c r="AI269" i="14"/>
  <c r="AI272" i="14"/>
  <c r="AI275" i="14"/>
  <c r="AI278" i="14"/>
  <c r="AI281" i="14"/>
  <c r="AI284" i="14"/>
  <c r="AI287" i="14"/>
  <c r="AI290" i="14"/>
  <c r="AI293" i="14"/>
  <c r="AI296" i="14"/>
  <c r="AI299" i="14"/>
  <c r="AI302" i="14"/>
  <c r="AI305" i="14"/>
  <c r="AI308" i="14"/>
  <c r="AI311" i="14"/>
  <c r="AI314" i="14"/>
  <c r="AI317" i="14"/>
  <c r="AI320" i="14"/>
  <c r="AI323" i="14"/>
  <c r="AI326" i="14"/>
  <c r="AI329" i="14"/>
  <c r="AI332" i="14"/>
  <c r="AI335" i="14"/>
  <c r="AI338" i="14"/>
  <c r="AI341" i="14"/>
  <c r="AI344" i="14"/>
  <c r="AI347" i="14"/>
  <c r="AI350" i="14"/>
  <c r="AI353" i="14"/>
  <c r="AI356" i="14"/>
  <c r="AI359" i="14"/>
  <c r="AI362" i="14"/>
  <c r="AI365" i="14"/>
  <c r="AI368" i="14"/>
  <c r="AI371" i="14"/>
  <c r="AI374" i="14"/>
  <c r="AI377" i="14"/>
  <c r="AI380" i="14"/>
  <c r="AI383" i="14"/>
  <c r="AI386" i="14"/>
  <c r="AI389" i="14"/>
  <c r="AI392" i="14"/>
  <c r="AI395" i="14"/>
  <c r="AI398" i="14"/>
  <c r="AI401" i="14"/>
  <c r="AI404" i="14"/>
  <c r="AI407" i="14"/>
  <c r="AI410" i="14"/>
  <c r="AI413" i="14"/>
  <c r="AI416" i="14"/>
  <c r="AI419" i="14"/>
  <c r="AI422" i="14"/>
  <c r="AI425" i="14"/>
  <c r="AI428" i="14"/>
  <c r="AI431" i="14"/>
  <c r="AI434" i="14"/>
  <c r="AI437" i="14"/>
  <c r="AI440" i="14"/>
  <c r="AI443" i="14"/>
  <c r="AI446" i="14"/>
  <c r="AI449" i="14"/>
  <c r="AI452" i="14"/>
  <c r="AI455" i="14"/>
  <c r="AI458" i="14"/>
  <c r="AI461" i="14"/>
  <c r="AI464" i="14"/>
  <c r="AI467" i="14"/>
  <c r="AI470" i="14"/>
  <c r="AI473" i="14"/>
  <c r="AI476" i="14"/>
  <c r="AI479" i="14"/>
  <c r="AI482" i="14"/>
  <c r="AI485" i="14"/>
  <c r="AI488" i="14"/>
  <c r="AI491" i="14"/>
  <c r="AI494" i="14"/>
  <c r="AI497" i="14"/>
  <c r="AI500" i="14"/>
  <c r="AI503" i="14"/>
  <c r="AI506" i="14"/>
  <c r="AI509" i="14"/>
  <c r="AI512" i="14"/>
  <c r="AI515" i="14"/>
  <c r="AI518" i="14"/>
  <c r="AI521" i="14"/>
  <c r="AI524" i="14"/>
  <c r="AI527" i="14"/>
  <c r="AI530" i="14"/>
  <c r="AI533" i="14"/>
  <c r="AI536" i="14"/>
  <c r="AI539" i="14"/>
  <c r="AI542" i="14"/>
  <c r="AI545" i="14"/>
  <c r="AI548" i="14"/>
  <c r="AI551" i="14"/>
  <c r="AI554" i="14"/>
  <c r="AI557" i="14"/>
  <c r="AI560" i="14"/>
  <c r="AI563" i="14"/>
  <c r="AI566" i="14"/>
  <c r="AI569" i="14"/>
  <c r="AI572" i="14"/>
  <c r="AI575" i="14"/>
  <c r="AI578" i="14"/>
  <c r="AI581" i="14"/>
  <c r="AI584" i="14"/>
  <c r="AI587" i="14"/>
  <c r="AI590" i="14"/>
  <c r="AI593" i="14"/>
  <c r="AI596" i="14"/>
  <c r="AI599" i="14"/>
  <c r="AI602" i="14"/>
  <c r="AI605" i="14"/>
  <c r="AI608" i="14"/>
  <c r="AI611" i="14"/>
  <c r="AI614" i="14"/>
  <c r="AI617" i="14"/>
  <c r="AI620" i="14"/>
  <c r="AI623" i="14"/>
  <c r="AI626" i="14"/>
  <c r="AI629" i="14"/>
  <c r="AI632" i="14"/>
  <c r="AI635" i="14"/>
  <c r="AI638" i="14"/>
  <c r="AI641" i="14"/>
  <c r="AI644" i="14"/>
  <c r="AI647" i="14"/>
  <c r="AI650" i="14"/>
  <c r="AI653" i="14"/>
  <c r="AI656" i="14"/>
  <c r="AI659" i="14"/>
  <c r="AI662" i="14"/>
  <c r="AI665" i="14"/>
  <c r="AI668" i="14"/>
  <c r="AI671" i="14"/>
  <c r="AI674" i="14"/>
  <c r="AI677" i="14"/>
  <c r="AI680" i="14"/>
  <c r="AI683" i="14"/>
  <c r="AI686" i="14"/>
  <c r="AI689" i="14"/>
  <c r="AI692" i="14"/>
  <c r="AI695" i="14"/>
  <c r="AI698" i="14"/>
  <c r="AI701" i="14"/>
  <c r="AI704" i="14"/>
  <c r="AI707" i="14"/>
  <c r="AI710" i="14"/>
  <c r="AI713" i="14"/>
  <c r="AI716" i="14"/>
  <c r="AI719" i="14"/>
  <c r="AI722" i="14"/>
  <c r="AI725" i="14"/>
  <c r="AI728" i="14"/>
  <c r="AI731" i="14"/>
  <c r="AI734" i="14"/>
  <c r="AI737" i="14"/>
  <c r="AI740" i="14"/>
  <c r="AI743" i="14"/>
  <c r="AI746" i="14"/>
  <c r="AI749" i="14"/>
  <c r="AI752" i="14"/>
  <c r="AI755" i="14"/>
  <c r="AI758" i="14"/>
  <c r="AI761" i="14"/>
  <c r="AI764" i="14"/>
  <c r="AI767" i="14"/>
  <c r="AI770" i="14"/>
  <c r="AI773" i="14"/>
  <c r="AI776" i="14"/>
  <c r="AI779" i="14"/>
  <c r="AI782" i="14"/>
  <c r="AI785" i="14"/>
  <c r="AI788" i="14"/>
  <c r="AI791" i="14"/>
  <c r="AI794" i="14"/>
  <c r="AI797" i="14"/>
  <c r="AI800" i="14"/>
  <c r="AI803" i="14"/>
  <c r="AI806" i="14"/>
  <c r="AI809" i="14"/>
  <c r="AI812" i="14"/>
  <c r="AI815" i="14"/>
  <c r="AI818" i="14"/>
  <c r="AI821" i="14"/>
  <c r="AI824" i="14"/>
  <c r="AI827" i="14"/>
  <c r="AI830" i="14"/>
  <c r="AI833" i="14"/>
  <c r="AI836" i="14"/>
  <c r="AI839" i="14"/>
  <c r="AI842" i="14"/>
  <c r="AI845" i="14"/>
  <c r="AI848" i="14"/>
  <c r="AI851" i="14"/>
  <c r="AI854" i="14"/>
  <c r="AI857" i="14"/>
  <c r="AI860" i="14"/>
  <c r="AI863" i="14"/>
  <c r="AI866" i="14"/>
  <c r="AI869" i="14"/>
  <c r="AI872" i="14"/>
  <c r="AI875" i="14"/>
  <c r="AI878" i="14"/>
  <c r="AI881" i="14"/>
  <c r="AI884" i="14"/>
  <c r="AI887" i="14"/>
  <c r="AI890" i="14"/>
  <c r="AI893" i="14"/>
  <c r="AI896" i="14"/>
  <c r="AI899" i="14"/>
  <c r="AI902"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AJ11" i="14" s="1"/>
  <c r="L12" i="14"/>
  <c r="X13" i="14"/>
  <c r="L15" i="14"/>
  <c r="X16" i="14"/>
  <c r="AJ17" i="14" s="1"/>
  <c r="L18" i="14"/>
  <c r="X19" i="14"/>
  <c r="AV20" i="14" s="1"/>
  <c r="L21" i="14"/>
  <c r="X22" i="14"/>
  <c r="AJ23" i="14" s="1"/>
  <c r="L24" i="14"/>
  <c r="X25" i="14"/>
  <c r="L27" i="14"/>
  <c r="X28" i="14"/>
  <c r="AJ29" i="14" s="1"/>
  <c r="L30" i="14"/>
  <c r="X31" i="14"/>
  <c r="L33" i="14"/>
  <c r="X34" i="14"/>
  <c r="AJ35" i="14" s="1"/>
  <c r="L36" i="14"/>
  <c r="X37" i="14"/>
  <c r="L39" i="14"/>
  <c r="X40" i="14"/>
  <c r="AJ41" i="14" s="1"/>
  <c r="L42" i="14"/>
  <c r="X43" i="14"/>
  <c r="AV44" i="14" s="1"/>
  <c r="L45" i="14"/>
  <c r="X46" i="14"/>
  <c r="L48" i="14"/>
  <c r="X49" i="14"/>
  <c r="L51" i="14"/>
  <c r="X52" i="14"/>
  <c r="L54" i="14"/>
  <c r="X55" i="14"/>
  <c r="L57" i="14"/>
  <c r="X58" i="14"/>
  <c r="L60" i="14"/>
  <c r="X61" i="14"/>
  <c r="L63" i="14"/>
  <c r="X64" i="14"/>
  <c r="L66" i="14"/>
  <c r="X67" i="14"/>
  <c r="L69" i="14"/>
  <c r="X70" i="14"/>
  <c r="L72" i="14"/>
  <c r="X73" i="14"/>
  <c r="L75" i="14"/>
  <c r="X76" i="14"/>
  <c r="L78" i="14"/>
  <c r="X79" i="14"/>
  <c r="L81" i="14"/>
  <c r="X82" i="14"/>
  <c r="L84" i="14"/>
  <c r="X85" i="14"/>
  <c r="L87" i="14"/>
  <c r="X88" i="14"/>
  <c r="L90" i="14"/>
  <c r="X91" i="14"/>
  <c r="AV92" i="14" s="1"/>
  <c r="L93" i="14"/>
  <c r="X94" i="14"/>
  <c r="AV95" i="14" s="1"/>
  <c r="L96" i="14"/>
  <c r="X97" i="14"/>
  <c r="AV98" i="14" s="1"/>
  <c r="L99" i="14"/>
  <c r="X100" i="14"/>
  <c r="AJ101" i="14" s="1"/>
  <c r="L102" i="14"/>
  <c r="X103" i="14"/>
  <c r="AV104" i="14" s="1"/>
  <c r="L105" i="14"/>
  <c r="X106" i="14"/>
  <c r="AJ107" i="14" s="1"/>
  <c r="L108" i="14"/>
  <c r="X109" i="14"/>
  <c r="L111" i="14"/>
  <c r="X112" i="14"/>
  <c r="AJ113" i="14" s="1"/>
  <c r="L114" i="14"/>
  <c r="X115" i="14"/>
  <c r="AV116" i="14" s="1"/>
  <c r="L117" i="14"/>
  <c r="X118" i="14"/>
  <c r="AJ119" i="14" s="1"/>
  <c r="L120" i="14"/>
  <c r="X121" i="14"/>
  <c r="L123" i="14"/>
  <c r="X124" i="14"/>
  <c r="AJ125" i="14" s="1"/>
  <c r="L126" i="14"/>
  <c r="X127" i="14"/>
  <c r="L129" i="14"/>
  <c r="X130" i="14"/>
  <c r="AJ131" i="14" s="1"/>
  <c r="L132" i="14"/>
  <c r="X133" i="14"/>
  <c r="L135" i="14"/>
  <c r="X136" i="14"/>
  <c r="AJ137" i="14" s="1"/>
  <c r="L138" i="14"/>
  <c r="X139" i="14"/>
  <c r="AV140" i="14" s="1"/>
  <c r="L141" i="14"/>
  <c r="X142" i="14"/>
  <c r="L144" i="14"/>
  <c r="X145" i="14"/>
  <c r="L147" i="14"/>
  <c r="X148" i="14"/>
  <c r="L150" i="14"/>
  <c r="X151" i="14"/>
  <c r="L153" i="14"/>
  <c r="X154" i="14"/>
  <c r="L156" i="14"/>
  <c r="X157" i="14"/>
  <c r="L159" i="14"/>
  <c r="X160" i="14"/>
  <c r="L162" i="14"/>
  <c r="X163" i="14"/>
  <c r="L165" i="14"/>
  <c r="X166" i="14"/>
  <c r="L168" i="14"/>
  <c r="X169" i="14"/>
  <c r="L171" i="14"/>
  <c r="X172" i="14"/>
  <c r="L174" i="14"/>
  <c r="X175" i="14"/>
  <c r="L177" i="14"/>
  <c r="X178" i="14"/>
  <c r="L180" i="14"/>
  <c r="X181" i="14"/>
  <c r="L183" i="14"/>
  <c r="X184" i="14"/>
  <c r="L186" i="14"/>
  <c r="X187" i="14"/>
  <c r="AV188" i="14" s="1"/>
  <c r="L189" i="14"/>
  <c r="X190" i="14"/>
  <c r="L192" i="14"/>
  <c r="X193" i="14"/>
  <c r="L195" i="14"/>
  <c r="X196" i="14"/>
  <c r="L198" i="14"/>
  <c r="X199" i="14"/>
  <c r="L201" i="14"/>
  <c r="X202" i="14"/>
  <c r="L204" i="14"/>
  <c r="X205" i="14"/>
  <c r="L207" i="14"/>
  <c r="X208" i="14"/>
  <c r="L210" i="14"/>
  <c r="X211" i="14"/>
  <c r="L213" i="14"/>
  <c r="X214" i="14"/>
  <c r="L216" i="14"/>
  <c r="X217" i="14"/>
  <c r="L219" i="14"/>
  <c r="X220" i="14"/>
  <c r="AJ221" i="14" s="1"/>
  <c r="L222" i="14"/>
  <c r="X223" i="14"/>
  <c r="L225" i="14"/>
  <c r="X226" i="14"/>
  <c r="AJ227" i="14" s="1"/>
  <c r="L228" i="14"/>
  <c r="X229" i="14"/>
  <c r="L231" i="14"/>
  <c r="X232" i="14"/>
  <c r="AJ233" i="14" s="1"/>
  <c r="L234" i="14"/>
  <c r="X235" i="14"/>
  <c r="AV236" i="14" s="1"/>
  <c r="L237" i="14"/>
  <c r="X238" i="14"/>
  <c r="L240" i="14"/>
  <c r="X241" i="14"/>
  <c r="L243" i="14"/>
  <c r="X244" i="14"/>
  <c r="L246" i="14"/>
  <c r="X247" i="14"/>
  <c r="L249" i="14"/>
  <c r="X250" i="14"/>
  <c r="L252" i="14"/>
  <c r="X253" i="14"/>
  <c r="L255" i="14"/>
  <c r="X256" i="14"/>
  <c r="L258" i="14"/>
  <c r="X259" i="14"/>
  <c r="L261" i="14"/>
  <c r="X262" i="14"/>
  <c r="L264" i="14"/>
  <c r="X265" i="14"/>
  <c r="L267" i="14"/>
  <c r="X268" i="14"/>
  <c r="L270" i="14"/>
  <c r="X271" i="14"/>
  <c r="L273" i="14"/>
  <c r="X274" i="14"/>
  <c r="L276" i="14"/>
  <c r="X277" i="14"/>
  <c r="L279" i="14"/>
  <c r="X280" i="14"/>
  <c r="L282" i="14"/>
  <c r="X283" i="14"/>
  <c r="AV284" i="14" s="1"/>
  <c r="L285" i="14"/>
  <c r="X286" i="14"/>
  <c r="L288" i="14"/>
  <c r="X289" i="14"/>
  <c r="L291" i="14"/>
  <c r="X292" i="14"/>
  <c r="L294" i="14"/>
  <c r="X295" i="14"/>
  <c r="L297" i="14"/>
  <c r="X298" i="14"/>
  <c r="L300" i="14"/>
  <c r="X301" i="14"/>
  <c r="L303" i="14"/>
  <c r="X304" i="14"/>
  <c r="L306" i="14"/>
  <c r="X307" i="14"/>
  <c r="L309" i="14"/>
  <c r="X310" i="14"/>
  <c r="L312" i="14"/>
  <c r="X313" i="14"/>
  <c r="L315" i="14"/>
  <c r="X316" i="14"/>
  <c r="L318" i="14"/>
  <c r="X319" i="14"/>
  <c r="L321" i="14"/>
  <c r="X322" i="14"/>
  <c r="L324" i="14"/>
  <c r="X325" i="14"/>
  <c r="L327" i="14"/>
  <c r="X328" i="14"/>
  <c r="L330" i="14"/>
  <c r="X331" i="14"/>
  <c r="L333" i="14"/>
  <c r="X334" i="14"/>
  <c r="L336" i="14"/>
  <c r="X337" i="14"/>
  <c r="L339" i="14"/>
  <c r="X340" i="14"/>
  <c r="L342" i="14"/>
  <c r="X343" i="14"/>
  <c r="L345" i="14"/>
  <c r="X346" i="14"/>
  <c r="L348" i="14"/>
  <c r="X349" i="14"/>
  <c r="L351" i="14"/>
  <c r="X352" i="14"/>
  <c r="L354" i="14"/>
  <c r="X355" i="14"/>
  <c r="L357" i="14"/>
  <c r="X358" i="14"/>
  <c r="L360" i="14"/>
  <c r="X361" i="14"/>
  <c r="L363" i="14"/>
  <c r="X364" i="14"/>
  <c r="L366" i="14"/>
  <c r="X367" i="14"/>
  <c r="L369" i="14"/>
  <c r="X370" i="14"/>
  <c r="L372" i="14"/>
  <c r="X373" i="14"/>
  <c r="L375" i="14"/>
  <c r="X376" i="14"/>
  <c r="L378" i="14"/>
  <c r="X379" i="14"/>
  <c r="L381" i="14"/>
  <c r="X382" i="14"/>
  <c r="L384" i="14"/>
  <c r="X385" i="14"/>
  <c r="L387" i="14"/>
  <c r="X388" i="14"/>
  <c r="L390" i="14"/>
  <c r="X391" i="14"/>
  <c r="L393" i="14"/>
  <c r="X394" i="14"/>
  <c r="L396" i="14"/>
  <c r="X397" i="14"/>
  <c r="L399" i="14"/>
  <c r="X400" i="14"/>
  <c r="L402" i="14"/>
  <c r="X403" i="14"/>
  <c r="L405" i="14"/>
  <c r="X406" i="14"/>
  <c r="L408" i="14"/>
  <c r="X409" i="14"/>
  <c r="L411" i="14"/>
  <c r="X412" i="14"/>
  <c r="L414" i="14"/>
  <c r="X415" i="14"/>
  <c r="L417" i="14"/>
  <c r="X418" i="14"/>
  <c r="L420" i="14"/>
  <c r="X421" i="14"/>
  <c r="L423" i="14"/>
  <c r="X424" i="14"/>
  <c r="L426" i="14"/>
  <c r="X427" i="14"/>
  <c r="L429" i="14"/>
  <c r="X430" i="14"/>
  <c r="L432" i="14"/>
  <c r="X433" i="14"/>
  <c r="L435" i="14"/>
  <c r="X436" i="14"/>
  <c r="L438" i="14"/>
  <c r="X439" i="14"/>
  <c r="L441" i="14"/>
  <c r="X442" i="14"/>
  <c r="L444" i="14"/>
  <c r="X445" i="14"/>
  <c r="L447" i="14"/>
  <c r="X448" i="14"/>
  <c r="L450" i="14"/>
  <c r="X451" i="14"/>
  <c r="L453" i="14"/>
  <c r="X454" i="14"/>
  <c r="L456" i="14"/>
  <c r="X457" i="14"/>
  <c r="L459" i="14"/>
  <c r="X460" i="14"/>
  <c r="L462" i="14"/>
  <c r="X463" i="14"/>
  <c r="L465" i="14"/>
  <c r="X466" i="14"/>
  <c r="L468" i="14"/>
  <c r="X469" i="14"/>
  <c r="L471" i="14"/>
  <c r="X472" i="14"/>
  <c r="L474" i="14"/>
  <c r="X475" i="14"/>
  <c r="AV476" i="14" s="1"/>
  <c r="L477" i="14"/>
  <c r="X478" i="14"/>
  <c r="L480" i="14"/>
  <c r="X481" i="14"/>
  <c r="L483" i="14"/>
  <c r="X484" i="14"/>
  <c r="L486" i="14"/>
  <c r="X487" i="14"/>
  <c r="L489" i="14"/>
  <c r="X490" i="14"/>
  <c r="L492" i="14"/>
  <c r="X493" i="14"/>
  <c r="L495" i="14"/>
  <c r="X496" i="14"/>
  <c r="L498" i="14"/>
  <c r="X499" i="14"/>
  <c r="L501" i="14"/>
  <c r="X502" i="14"/>
  <c r="L504" i="14"/>
  <c r="X505" i="14"/>
  <c r="L507" i="14"/>
  <c r="X508" i="14"/>
  <c r="L510" i="14"/>
  <c r="X511" i="14"/>
  <c r="L513" i="14"/>
  <c r="X514" i="14"/>
  <c r="L516" i="14"/>
  <c r="X517" i="14"/>
  <c r="L519" i="14"/>
  <c r="X520" i="14"/>
  <c r="L522" i="14"/>
  <c r="X523" i="14"/>
  <c r="L525" i="14"/>
  <c r="X526" i="14"/>
  <c r="L528" i="14"/>
  <c r="X529" i="14"/>
  <c r="L531" i="14"/>
  <c r="X532" i="14"/>
  <c r="L534" i="14"/>
  <c r="X535" i="14"/>
  <c r="L537" i="14"/>
  <c r="X538" i="14"/>
  <c r="L540" i="14"/>
  <c r="X541" i="14"/>
  <c r="L543" i="14"/>
  <c r="X544" i="14"/>
  <c r="L546" i="14"/>
  <c r="X547" i="14"/>
  <c r="L549" i="14"/>
  <c r="X550" i="14"/>
  <c r="L552" i="14"/>
  <c r="X553" i="14"/>
  <c r="L555" i="14"/>
  <c r="X556" i="14"/>
  <c r="L558" i="14"/>
  <c r="X559" i="14"/>
  <c r="L561" i="14"/>
  <c r="X562" i="14"/>
  <c r="L564" i="14"/>
  <c r="X565" i="14"/>
  <c r="L567" i="14"/>
  <c r="X568" i="14"/>
  <c r="L570" i="14"/>
  <c r="X571" i="14"/>
  <c r="L573" i="14"/>
  <c r="X574" i="14"/>
  <c r="L576" i="14"/>
  <c r="X577" i="14"/>
  <c r="L579" i="14"/>
  <c r="X580" i="14"/>
  <c r="L582" i="14"/>
  <c r="X583" i="14"/>
  <c r="L585" i="14"/>
  <c r="X586" i="14"/>
  <c r="L588" i="14"/>
  <c r="X589" i="14"/>
  <c r="L591" i="14"/>
  <c r="X592" i="14"/>
  <c r="L594" i="14"/>
  <c r="X595" i="14"/>
  <c r="L597" i="14"/>
  <c r="X598" i="14"/>
  <c r="L600" i="14"/>
  <c r="X601" i="14"/>
  <c r="L603" i="14"/>
  <c r="X604" i="14"/>
  <c r="L606" i="14"/>
  <c r="X607" i="14"/>
  <c r="L609" i="14"/>
  <c r="X610" i="14"/>
  <c r="L612" i="14"/>
  <c r="X613" i="14"/>
  <c r="L615" i="14"/>
  <c r="X616" i="14"/>
  <c r="L618" i="14"/>
  <c r="X619" i="14"/>
  <c r="L621" i="14"/>
  <c r="X622" i="14"/>
  <c r="L624" i="14"/>
  <c r="X625" i="14"/>
  <c r="L627" i="14"/>
  <c r="X628" i="14"/>
  <c r="L630" i="14"/>
  <c r="X631" i="14"/>
  <c r="L633" i="14"/>
  <c r="X634" i="14"/>
  <c r="L636" i="14"/>
  <c r="X637" i="14"/>
  <c r="L639" i="14"/>
  <c r="X640" i="14"/>
  <c r="L642" i="14"/>
  <c r="X643" i="14"/>
  <c r="L645" i="14"/>
  <c r="X646" i="14"/>
  <c r="L648" i="14"/>
  <c r="X649" i="14"/>
  <c r="L651" i="14"/>
  <c r="X652" i="14"/>
  <c r="L654" i="14"/>
  <c r="X655" i="14"/>
  <c r="L657" i="14"/>
  <c r="X658" i="14"/>
  <c r="L660" i="14"/>
  <c r="X661" i="14"/>
  <c r="L663" i="14"/>
  <c r="X664" i="14"/>
  <c r="L666" i="14"/>
  <c r="X667" i="14"/>
  <c r="AV668" i="14" s="1"/>
  <c r="L669" i="14"/>
  <c r="X670" i="14"/>
  <c r="L672" i="14"/>
  <c r="X673" i="14"/>
  <c r="L675" i="14"/>
  <c r="X676" i="14"/>
  <c r="L678" i="14"/>
  <c r="X679" i="14"/>
  <c r="L681" i="14"/>
  <c r="X682" i="14"/>
  <c r="L684" i="14"/>
  <c r="X685" i="14"/>
  <c r="L687" i="14"/>
  <c r="X688" i="14"/>
  <c r="L690" i="14"/>
  <c r="X691" i="14"/>
  <c r="L693" i="14"/>
  <c r="X694" i="14"/>
  <c r="L696" i="14"/>
  <c r="X697" i="14"/>
  <c r="L699" i="14"/>
  <c r="X700" i="14"/>
  <c r="L702" i="14"/>
  <c r="X703" i="14"/>
  <c r="L705" i="14"/>
  <c r="X706" i="14"/>
  <c r="L708" i="14"/>
  <c r="X709" i="14"/>
  <c r="L711" i="14"/>
  <c r="X712" i="14"/>
  <c r="L714" i="14"/>
  <c r="X715" i="14"/>
  <c r="L717" i="14"/>
  <c r="X718" i="14"/>
  <c r="L720" i="14"/>
  <c r="X721" i="14"/>
  <c r="L723" i="14"/>
  <c r="X724" i="14"/>
  <c r="L726" i="14"/>
  <c r="X727" i="14"/>
  <c r="L729" i="14"/>
  <c r="X730" i="14"/>
  <c r="L732" i="14"/>
  <c r="X733" i="14"/>
  <c r="L735" i="14"/>
  <c r="X736" i="14"/>
  <c r="L738" i="14"/>
  <c r="X739" i="14"/>
  <c r="L741" i="14"/>
  <c r="X742" i="14"/>
  <c r="L744" i="14"/>
  <c r="X745" i="14"/>
  <c r="L747" i="14"/>
  <c r="X748" i="14"/>
  <c r="L750" i="14"/>
  <c r="X751" i="14"/>
  <c r="L753" i="14"/>
  <c r="X754" i="14"/>
  <c r="L756" i="14"/>
  <c r="X757" i="14"/>
  <c r="L759" i="14"/>
  <c r="X760" i="14"/>
  <c r="L762" i="14"/>
  <c r="X763" i="14"/>
  <c r="AV764" i="14" s="1"/>
  <c r="L765" i="14"/>
  <c r="X766" i="14"/>
  <c r="L768" i="14"/>
  <c r="X769" i="14"/>
  <c r="L771" i="14"/>
  <c r="X772" i="14"/>
  <c r="L774" i="14"/>
  <c r="X775" i="14"/>
  <c r="L777" i="14"/>
  <c r="X778" i="14"/>
  <c r="L780" i="14"/>
  <c r="X781" i="14"/>
  <c r="L783" i="14"/>
  <c r="X784" i="14"/>
  <c r="L786" i="14"/>
  <c r="X787" i="14"/>
  <c r="L789" i="14"/>
  <c r="X790" i="14"/>
  <c r="L792" i="14"/>
  <c r="X793" i="14"/>
  <c r="L795" i="14"/>
  <c r="X796" i="14"/>
  <c r="L798" i="14"/>
  <c r="X799" i="14"/>
  <c r="L801" i="14"/>
  <c r="X802" i="14"/>
  <c r="L804" i="14"/>
  <c r="X805" i="14"/>
  <c r="L807" i="14"/>
  <c r="X808" i="14"/>
  <c r="L810" i="14"/>
  <c r="X811" i="14"/>
  <c r="L813" i="14"/>
  <c r="X814" i="14"/>
  <c r="L816" i="14"/>
  <c r="X817" i="14"/>
  <c r="L819" i="14"/>
  <c r="X820" i="14"/>
  <c r="L822" i="14"/>
  <c r="X823" i="14"/>
  <c r="L825" i="14"/>
  <c r="X826" i="14"/>
  <c r="L828" i="14"/>
  <c r="X829" i="14"/>
  <c r="L831" i="14"/>
  <c r="X832" i="14"/>
  <c r="L834" i="14"/>
  <c r="X835" i="14"/>
  <c r="L837" i="14"/>
  <c r="X838" i="14"/>
  <c r="L840" i="14"/>
  <c r="X841" i="14"/>
  <c r="L843" i="14"/>
  <c r="X844" i="14"/>
  <c r="L846" i="14"/>
  <c r="X847" i="14"/>
  <c r="L849" i="14"/>
  <c r="X850" i="14"/>
  <c r="L852" i="14"/>
  <c r="X853" i="14"/>
  <c r="L855" i="14"/>
  <c r="X856" i="14"/>
  <c r="L858" i="14"/>
  <c r="X859" i="14"/>
  <c r="AV860" i="14" s="1"/>
  <c r="L861" i="14"/>
  <c r="X862" i="14"/>
  <c r="AV863" i="14" s="1"/>
  <c r="L864" i="14"/>
  <c r="X865" i="14"/>
  <c r="AV866" i="14" s="1"/>
  <c r="L867" i="14"/>
  <c r="X868" i="14"/>
  <c r="L870" i="14"/>
  <c r="X871" i="14"/>
  <c r="AV872" i="14" s="1"/>
  <c r="L873" i="14"/>
  <c r="X874" i="14"/>
  <c r="L876" i="14"/>
  <c r="X877" i="14"/>
  <c r="L879" i="14"/>
  <c r="X880" i="14"/>
  <c r="L882" i="14"/>
  <c r="X883" i="14"/>
  <c r="AV884" i="14" s="1"/>
  <c r="L885" i="14"/>
  <c r="X886" i="14"/>
  <c r="L888" i="14"/>
  <c r="X889" i="14"/>
  <c r="L891" i="14"/>
  <c r="X892" i="14"/>
  <c r="L894" i="14"/>
  <c r="X895" i="14"/>
  <c r="L897" i="14"/>
  <c r="X898" i="14"/>
  <c r="L900" i="14"/>
  <c r="X901" i="14"/>
  <c r="AJ14" i="14"/>
  <c r="AJ20" i="14"/>
  <c r="AJ26" i="14"/>
  <c r="AJ32" i="14"/>
  <c r="AJ38" i="14"/>
  <c r="AJ44" i="14"/>
  <c r="AJ50" i="14"/>
  <c r="AJ56" i="14"/>
  <c r="AJ62" i="14"/>
  <c r="AJ68" i="14"/>
  <c r="AJ74" i="14"/>
  <c r="AJ80" i="14"/>
  <c r="AJ86" i="14"/>
  <c r="AJ92" i="14"/>
  <c r="AJ98" i="14"/>
  <c r="AJ104" i="14"/>
  <c r="AJ110" i="14"/>
  <c r="AJ116" i="14"/>
  <c r="AJ122" i="14"/>
  <c r="AJ128" i="14"/>
  <c r="AJ134" i="14"/>
  <c r="AJ140" i="14"/>
  <c r="AJ146" i="14"/>
  <c r="AJ152" i="14"/>
  <c r="AJ158" i="14"/>
  <c r="AJ164" i="14"/>
  <c r="AJ170" i="14"/>
  <c r="AJ176" i="14"/>
  <c r="AJ182" i="14"/>
  <c r="AJ188" i="14"/>
  <c r="AJ194" i="14"/>
  <c r="AJ200" i="14"/>
  <c r="AJ206" i="14"/>
  <c r="AJ212" i="14"/>
  <c r="AJ218" i="14"/>
  <c r="AJ224" i="14"/>
  <c r="AJ230" i="14"/>
  <c r="AJ236" i="14"/>
  <c r="AJ242" i="14"/>
  <c r="AJ248" i="14"/>
  <c r="AJ254" i="14"/>
  <c r="AJ260" i="14"/>
  <c r="AJ266" i="14"/>
  <c r="AJ272" i="14"/>
  <c r="AJ278" i="14"/>
  <c r="AJ284" i="14"/>
  <c r="AJ293" i="14"/>
  <c r="AJ305" i="14"/>
  <c r="AJ317" i="14"/>
  <c r="AJ329" i="14"/>
  <c r="AJ341" i="14"/>
  <c r="AJ353" i="14"/>
  <c r="AJ365" i="14"/>
  <c r="AJ377" i="14"/>
  <c r="AJ389" i="14"/>
  <c r="AJ395" i="14"/>
  <c r="AJ401" i="14"/>
  <c r="AJ407" i="14"/>
  <c r="AJ413" i="14"/>
  <c r="AJ419" i="14"/>
  <c r="AJ425" i="14"/>
  <c r="AJ431" i="14"/>
  <c r="AJ437" i="14"/>
  <c r="AJ443" i="14"/>
  <c r="AJ449" i="14"/>
  <c r="AJ455" i="14"/>
  <c r="AJ461" i="14"/>
  <c r="AJ467" i="14"/>
  <c r="AJ473" i="14"/>
  <c r="AJ479" i="14"/>
  <c r="AJ485" i="14"/>
  <c r="AJ491" i="14"/>
  <c r="AJ497" i="14"/>
  <c r="AJ503" i="14"/>
  <c r="AJ509" i="14"/>
  <c r="AJ515" i="14"/>
  <c r="AJ521" i="14"/>
  <c r="AJ527" i="14"/>
  <c r="AJ533" i="14"/>
  <c r="AJ539" i="14"/>
  <c r="AJ545" i="14"/>
  <c r="AJ551" i="14"/>
  <c r="AJ557" i="14"/>
  <c r="AJ563" i="14"/>
  <c r="AJ569" i="14"/>
  <c r="AJ575" i="14"/>
  <c r="AJ581" i="14"/>
  <c r="AJ587" i="14"/>
  <c r="AJ593" i="14"/>
  <c r="AJ599" i="14"/>
  <c r="AJ605" i="14"/>
  <c r="AJ611" i="14"/>
  <c r="AJ617" i="14"/>
  <c r="AJ623" i="14"/>
  <c r="AJ629" i="14"/>
  <c r="AJ635" i="14"/>
  <c r="AJ641" i="14"/>
  <c r="AJ647" i="14"/>
  <c r="AJ653" i="14"/>
  <c r="AJ659" i="14"/>
  <c r="AJ665" i="14"/>
  <c r="AJ671" i="14"/>
  <c r="AJ677" i="14"/>
  <c r="AJ683" i="14"/>
  <c r="AJ689" i="14"/>
  <c r="AJ695" i="14"/>
  <c r="AJ701" i="14"/>
  <c r="AJ707" i="14"/>
  <c r="AJ713" i="14"/>
  <c r="AJ719" i="14"/>
  <c r="AJ725" i="14"/>
  <c r="AJ731" i="14"/>
  <c r="AJ737" i="14"/>
  <c r="AJ743" i="14"/>
  <c r="AJ749" i="14"/>
  <c r="AJ755" i="14"/>
  <c r="AJ761" i="14"/>
  <c r="AJ767" i="14"/>
  <c r="AJ773" i="14"/>
  <c r="AJ779" i="14"/>
  <c r="AJ785" i="14"/>
  <c r="AJ791" i="14"/>
  <c r="AJ794" i="14"/>
  <c r="AJ797" i="14"/>
  <c r="AJ800" i="14"/>
  <c r="AJ803" i="14"/>
  <c r="AJ806" i="14"/>
  <c r="AJ809" i="14"/>
  <c r="AJ812" i="14"/>
  <c r="AJ815" i="14"/>
  <c r="AJ818" i="14"/>
  <c r="AJ821" i="14"/>
  <c r="AJ824" i="14"/>
  <c r="AJ827" i="14"/>
  <c r="AJ830" i="14"/>
  <c r="AJ833" i="14"/>
  <c r="AJ836" i="14"/>
  <c r="AJ839" i="14"/>
  <c r="AJ842" i="14"/>
  <c r="AJ845" i="14"/>
  <c r="AJ848" i="14"/>
  <c r="AJ851" i="14"/>
  <c r="AJ854" i="14"/>
  <c r="AJ857" i="14"/>
  <c r="AJ860" i="14"/>
  <c r="AJ863" i="14"/>
  <c r="AJ866" i="14"/>
  <c r="AJ869" i="14"/>
  <c r="AJ872" i="14"/>
  <c r="AJ875" i="14"/>
  <c r="AJ878" i="14"/>
  <c r="AJ881" i="14"/>
  <c r="AJ884" i="14"/>
  <c r="AJ887" i="14"/>
  <c r="AJ890" i="14"/>
  <c r="AJ893" i="14"/>
  <c r="AJ896" i="14"/>
  <c r="AJ899"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L180" i="14"/>
  <c r="CL183" i="14"/>
  <c r="CL186" i="14"/>
  <c r="CL189" i="14"/>
  <c r="CL192" i="14"/>
  <c r="CL195" i="14"/>
  <c r="CL198" i="14"/>
  <c r="CL201" i="14"/>
  <c r="CL204" i="14"/>
  <c r="CL207" i="14"/>
  <c r="CL210" i="14"/>
  <c r="CL213" i="14"/>
  <c r="CL216" i="14"/>
  <c r="CL219" i="14"/>
  <c r="CL222" i="14"/>
  <c r="CL225" i="14"/>
  <c r="CL228" i="14"/>
  <c r="CL231" i="14"/>
  <c r="CL234" i="14"/>
  <c r="CL237" i="14"/>
  <c r="CL240" i="14"/>
  <c r="CL243" i="14"/>
  <c r="CL246" i="14"/>
  <c r="CL249" i="14"/>
  <c r="CL252" i="14"/>
  <c r="CL255" i="14"/>
  <c r="CL258" i="14"/>
  <c r="CL261" i="14"/>
  <c r="CL264" i="14"/>
  <c r="CL267" i="14"/>
  <c r="CL270" i="14"/>
  <c r="CL273" i="14"/>
  <c r="CL276" i="14"/>
  <c r="CL279" i="14"/>
  <c r="CL282" i="14"/>
  <c r="CL285" i="14"/>
  <c r="CL288" i="14"/>
  <c r="CL291" i="14"/>
  <c r="CL294" i="14"/>
  <c r="CL297" i="14"/>
  <c r="CL300" i="14"/>
  <c r="CL303" i="14"/>
  <c r="CL306" i="14"/>
  <c r="CL309" i="14"/>
  <c r="CL312" i="14"/>
  <c r="CL315" i="14"/>
  <c r="CL318" i="14"/>
  <c r="CL321" i="14"/>
  <c r="CL324" i="14"/>
  <c r="CL327" i="14"/>
  <c r="CL330" i="14"/>
  <c r="CL333" i="14"/>
  <c r="CL336" i="14"/>
  <c r="CL339" i="14"/>
  <c r="CL342" i="14"/>
  <c r="CL345" i="14"/>
  <c r="CL348" i="14"/>
  <c r="CL351" i="14"/>
  <c r="CL354" i="14"/>
  <c r="CL357" i="14"/>
  <c r="CL360" i="14"/>
  <c r="CL363" i="14"/>
  <c r="CL366" i="14"/>
  <c r="CL369" i="14"/>
  <c r="CL372" i="14"/>
  <c r="CL375" i="14"/>
  <c r="CL378" i="14"/>
  <c r="CL381" i="14"/>
  <c r="CL384" i="14"/>
  <c r="CL387" i="14"/>
  <c r="CL390" i="14"/>
  <c r="CL393" i="14"/>
  <c r="CL396" i="14"/>
  <c r="CL399" i="14"/>
  <c r="CL402" i="14"/>
  <c r="CL405" i="14"/>
  <c r="CL408" i="14"/>
  <c r="CL411" i="14"/>
  <c r="CL414" i="14"/>
  <c r="CL417" i="14"/>
  <c r="CL420" i="14"/>
  <c r="CL423" i="14"/>
  <c r="CL426" i="14"/>
  <c r="CL429" i="14"/>
  <c r="CL432" i="14"/>
  <c r="CL435" i="14"/>
  <c r="CL438" i="14"/>
  <c r="CL441" i="14"/>
  <c r="CL444" i="14"/>
  <c r="CL447" i="14"/>
  <c r="CL450" i="14"/>
  <c r="CL453" i="14"/>
  <c r="CL456" i="14"/>
  <c r="CL459" i="14"/>
  <c r="CL462" i="14"/>
  <c r="CL465" i="14"/>
  <c r="CL468" i="14"/>
  <c r="CL471" i="14"/>
  <c r="CL474" i="14"/>
  <c r="CL477" i="14"/>
  <c r="CL483" i="14"/>
  <c r="CL486" i="14"/>
  <c r="CL489" i="14"/>
  <c r="CL492" i="14"/>
  <c r="CL495" i="14"/>
  <c r="CL498" i="14"/>
  <c r="CL501" i="14"/>
  <c r="CL504" i="14"/>
  <c r="CL507" i="14"/>
  <c r="CL510" i="14"/>
  <c r="CL513" i="14"/>
  <c r="CL516" i="14"/>
  <c r="CL519" i="14"/>
  <c r="CL522" i="14"/>
  <c r="CL525" i="14"/>
  <c r="CL528" i="14"/>
  <c r="CL531" i="14"/>
  <c r="CL534" i="14"/>
  <c r="CL537" i="14"/>
  <c r="CL540" i="14"/>
  <c r="CL543" i="14"/>
  <c r="CL546" i="14"/>
  <c r="CL549" i="14"/>
  <c r="CL552" i="14"/>
  <c r="CL555" i="14"/>
  <c r="CL558" i="14"/>
  <c r="CL561" i="14"/>
  <c r="CL564" i="14"/>
  <c r="CL567" i="14"/>
  <c r="CL570" i="14"/>
  <c r="CL573" i="14"/>
  <c r="CL576" i="14"/>
  <c r="CL579" i="14"/>
  <c r="CL582" i="14"/>
  <c r="CL585" i="14"/>
  <c r="CL588" i="14"/>
  <c r="CL591" i="14"/>
  <c r="CL594" i="14"/>
  <c r="CL597" i="14"/>
  <c r="CL600" i="14"/>
  <c r="CL603" i="14"/>
  <c r="CL606" i="14"/>
  <c r="CL609" i="14"/>
  <c r="CL612" i="14"/>
  <c r="CL615" i="14"/>
  <c r="CL618" i="14"/>
  <c r="CL621" i="14"/>
  <c r="CL624" i="14"/>
  <c r="CL627" i="14"/>
  <c r="CL630" i="14"/>
  <c r="CL633" i="14"/>
  <c r="CL636" i="14"/>
  <c r="CL639" i="14"/>
  <c r="CL642" i="14"/>
  <c r="CL645" i="14"/>
  <c r="CL648" i="14"/>
  <c r="CL651" i="14"/>
  <c r="CL654" i="14"/>
  <c r="CL657" i="14"/>
  <c r="CL660" i="14"/>
  <c r="CL663" i="14"/>
  <c r="CL666" i="14"/>
  <c r="CL669" i="14"/>
  <c r="CL672" i="14"/>
  <c r="CL675" i="14"/>
  <c r="CL678" i="14"/>
  <c r="CL681" i="14"/>
  <c r="CL684" i="14"/>
  <c r="CL687" i="14"/>
  <c r="CL690" i="14"/>
  <c r="CL693" i="14"/>
  <c r="CL696" i="14"/>
  <c r="CL699" i="14"/>
  <c r="CL702" i="14"/>
  <c r="CL705" i="14"/>
  <c r="CL708" i="14"/>
  <c r="CL711" i="14"/>
  <c r="CL714" i="14"/>
  <c r="CL717" i="14"/>
  <c r="CL720" i="14"/>
  <c r="CL723" i="14"/>
  <c r="CL726" i="14"/>
  <c r="CL729" i="14"/>
  <c r="CL732" i="14"/>
  <c r="CL735" i="14"/>
  <c r="CL738" i="14"/>
  <c r="CL741" i="14"/>
  <c r="CL744" i="14"/>
  <c r="CL747" i="14"/>
  <c r="CL750" i="14"/>
  <c r="CL753" i="14"/>
  <c r="CL756" i="14"/>
  <c r="CL759" i="14"/>
  <c r="CL762" i="14"/>
  <c r="CL765" i="14"/>
  <c r="CL768" i="14"/>
  <c r="CL771" i="14"/>
  <c r="CL774" i="14"/>
  <c r="CL777" i="14"/>
  <c r="CL780" i="14"/>
  <c r="CL783" i="14"/>
  <c r="CL786" i="14"/>
  <c r="CL789" i="14"/>
  <c r="CL792" i="14"/>
  <c r="CL795" i="14"/>
  <c r="CL798" i="14"/>
  <c r="CL801" i="14"/>
  <c r="CL804" i="14"/>
  <c r="CL807" i="14"/>
  <c r="CL810" i="14"/>
  <c r="CL813" i="14"/>
  <c r="CL816" i="14"/>
  <c r="CL819" i="14"/>
  <c r="CL822" i="14"/>
  <c r="CL825" i="14"/>
  <c r="CL828" i="14"/>
  <c r="CL831" i="14"/>
  <c r="CL834" i="14"/>
  <c r="CL837" i="14"/>
  <c r="CL840" i="14"/>
  <c r="CL843" i="14"/>
  <c r="CL846" i="14"/>
  <c r="CL849" i="14"/>
  <c r="CL852" i="14"/>
  <c r="CL855" i="14"/>
  <c r="CL858" i="14"/>
  <c r="CL861" i="14"/>
  <c r="CL864" i="14"/>
  <c r="CL867" i="14"/>
  <c r="CL870" i="14"/>
  <c r="CL873" i="14"/>
  <c r="CL876" i="14"/>
  <c r="CL879" i="14"/>
  <c r="CL882" i="14"/>
  <c r="CL885" i="14"/>
  <c r="CL888" i="14"/>
  <c r="CL891" i="14"/>
  <c r="CL894" i="14"/>
  <c r="CL897" i="14"/>
  <c r="CL900" i="14"/>
  <c r="CK168" i="14"/>
  <c r="CK171" i="14"/>
  <c r="CK174" i="14"/>
  <c r="CK177" i="14"/>
  <c r="CK180" i="14"/>
  <c r="CK183" i="14"/>
  <c r="CK186" i="14"/>
  <c r="CK189" i="14"/>
  <c r="CK192" i="14"/>
  <c r="CK195" i="14"/>
  <c r="CK198" i="14"/>
  <c r="CK201" i="14"/>
  <c r="CK204" i="14"/>
  <c r="CK207" i="14"/>
  <c r="CK210" i="14"/>
  <c r="CK213" i="14"/>
  <c r="CK216" i="14"/>
  <c r="CK219" i="14"/>
  <c r="CK222" i="14"/>
  <c r="CK225" i="14"/>
  <c r="CK228" i="14"/>
  <c r="CK231" i="14"/>
  <c r="CK234" i="14"/>
  <c r="CK237" i="14"/>
  <c r="CK240" i="14"/>
  <c r="CK243" i="14"/>
  <c r="CK246" i="14"/>
  <c r="CK249" i="14"/>
  <c r="CK252" i="14"/>
  <c r="CK255" i="14"/>
  <c r="CK258" i="14"/>
  <c r="CK261" i="14"/>
  <c r="CK264" i="14"/>
  <c r="CK267" i="14"/>
  <c r="CK270" i="14"/>
  <c r="CK273" i="14"/>
  <c r="CK276" i="14"/>
  <c r="CK279" i="14"/>
  <c r="CK282" i="14"/>
  <c r="CK285" i="14"/>
  <c r="CK288" i="14"/>
  <c r="CK291" i="14"/>
  <c r="CK294" i="14"/>
  <c r="CK297" i="14"/>
  <c r="CK300" i="14"/>
  <c r="CK303" i="14"/>
  <c r="CK306" i="14"/>
  <c r="CK309" i="14"/>
  <c r="CK312" i="14"/>
  <c r="CK315" i="14"/>
  <c r="CK318" i="14"/>
  <c r="CK321" i="14"/>
  <c r="CK324" i="14"/>
  <c r="CK327" i="14"/>
  <c r="CK330" i="14"/>
  <c r="CK333" i="14"/>
  <c r="CK336" i="14"/>
  <c r="CK339" i="14"/>
  <c r="CK342" i="14"/>
  <c r="CK345" i="14"/>
  <c r="CK348" i="14"/>
  <c r="CK351" i="14"/>
  <c r="CK354" i="14"/>
  <c r="CK357" i="14"/>
  <c r="CK360" i="14"/>
  <c r="CK363" i="14"/>
  <c r="CK366" i="14"/>
  <c r="CK369" i="14"/>
  <c r="CK372" i="14"/>
  <c r="CK375" i="14"/>
  <c r="CK378" i="14"/>
  <c r="CK381" i="14"/>
  <c r="CK384" i="14"/>
  <c r="CK387" i="14"/>
  <c r="CK390" i="14"/>
  <c r="CK393" i="14"/>
  <c r="CK396" i="14"/>
  <c r="CK399" i="14"/>
  <c r="CK402" i="14"/>
  <c r="CK405" i="14"/>
  <c r="CK408" i="14"/>
  <c r="CK411" i="14"/>
  <c r="CK414" i="14"/>
  <c r="CK417" i="14"/>
  <c r="CK420" i="14"/>
  <c r="CK423" i="14"/>
  <c r="CK426" i="14"/>
  <c r="CK429" i="14"/>
  <c r="CK432" i="14"/>
  <c r="CK435" i="14"/>
  <c r="CK438" i="14"/>
  <c r="CK441" i="14"/>
  <c r="CK444" i="14"/>
  <c r="CK447" i="14"/>
  <c r="CK450" i="14"/>
  <c r="CK453" i="14"/>
  <c r="CK456" i="14"/>
  <c r="CK459" i="14"/>
  <c r="CK462" i="14"/>
  <c r="CK465" i="14"/>
  <c r="CK468" i="14"/>
  <c r="CK471" i="14"/>
  <c r="CK474" i="14"/>
  <c r="CK477" i="14"/>
  <c r="CK483" i="14"/>
  <c r="CK486" i="14"/>
  <c r="CK489" i="14"/>
  <c r="CK492" i="14"/>
  <c r="CK495" i="14"/>
  <c r="CK498" i="14"/>
  <c r="CK501" i="14"/>
  <c r="CK504" i="14"/>
  <c r="CK507" i="14"/>
  <c r="CK510" i="14"/>
  <c r="CK513" i="14"/>
  <c r="CK516" i="14"/>
  <c r="CK519" i="14"/>
  <c r="CK522" i="14"/>
  <c r="CK525" i="14"/>
  <c r="CK528" i="14"/>
  <c r="CK531" i="14"/>
  <c r="CK534" i="14"/>
  <c r="CK537" i="14"/>
  <c r="CK540" i="14"/>
  <c r="CK543" i="14"/>
  <c r="CK546" i="14"/>
  <c r="CK549" i="14"/>
  <c r="CK552" i="14"/>
  <c r="CK555" i="14"/>
  <c r="CK558" i="14"/>
  <c r="CK561" i="14"/>
  <c r="CK564" i="14"/>
  <c r="CK567" i="14"/>
  <c r="CK570" i="14"/>
  <c r="CK573" i="14"/>
  <c r="CK576" i="14"/>
  <c r="CK579" i="14"/>
  <c r="CK582" i="14"/>
  <c r="CK585" i="14"/>
  <c r="CK588" i="14"/>
  <c r="CK591" i="14"/>
  <c r="CK594" i="14"/>
  <c r="CK597" i="14"/>
  <c r="CK600" i="14"/>
  <c r="CK603" i="14"/>
  <c r="CK606" i="14"/>
  <c r="CK609" i="14"/>
  <c r="CK612" i="14"/>
  <c r="CK615" i="14"/>
  <c r="CK618" i="14"/>
  <c r="CK621" i="14"/>
  <c r="CK624" i="14"/>
  <c r="CK627" i="14"/>
  <c r="CK630" i="14"/>
  <c r="CK633" i="14"/>
  <c r="CK636" i="14"/>
  <c r="CK639" i="14"/>
  <c r="CK642" i="14"/>
  <c r="CK645" i="14"/>
  <c r="CK648" i="14"/>
  <c r="CK651" i="14"/>
  <c r="CK654" i="14"/>
  <c r="CK657" i="14"/>
  <c r="CK660" i="14"/>
  <c r="CK663" i="14"/>
  <c r="CK666" i="14"/>
  <c r="CK669" i="14"/>
  <c r="CK672" i="14"/>
  <c r="CK675" i="14"/>
  <c r="CK678" i="14"/>
  <c r="CK681" i="14"/>
  <c r="CK684" i="14"/>
  <c r="CK687" i="14"/>
  <c r="CK690" i="14"/>
  <c r="CK693" i="14"/>
  <c r="CK696" i="14"/>
  <c r="CK699" i="14"/>
  <c r="CK702" i="14"/>
  <c r="CK705" i="14"/>
  <c r="CK708" i="14"/>
  <c r="CK711" i="14"/>
  <c r="CK714" i="14"/>
  <c r="CK717" i="14"/>
  <c r="CK720" i="14"/>
  <c r="CK723" i="14"/>
  <c r="CK726" i="14"/>
  <c r="CK729" i="14"/>
  <c r="CK732" i="14"/>
  <c r="CK735" i="14"/>
  <c r="CK738" i="14"/>
  <c r="CK741" i="14"/>
  <c r="CK744" i="14"/>
  <c r="CK747" i="14"/>
  <c r="CK750" i="14"/>
  <c r="CK753" i="14"/>
  <c r="CK756" i="14"/>
  <c r="CK759" i="14"/>
  <c r="CK762" i="14"/>
  <c r="CK765" i="14"/>
  <c r="CK768" i="14"/>
  <c r="CK771" i="14"/>
  <c r="CK774" i="14"/>
  <c r="CK777" i="14"/>
  <c r="CK780" i="14"/>
  <c r="CK783" i="14"/>
  <c r="CK786" i="14"/>
  <c r="CK789" i="14"/>
  <c r="CK792" i="14"/>
  <c r="CK795" i="14"/>
  <c r="CK798" i="14"/>
  <c r="CK801" i="14"/>
  <c r="CK804" i="14"/>
  <c r="CK807" i="14"/>
  <c r="CK810" i="14"/>
  <c r="CK813" i="14"/>
  <c r="CK816" i="14"/>
  <c r="CK819" i="14"/>
  <c r="CK822" i="14"/>
  <c r="CK825" i="14"/>
  <c r="CK828" i="14"/>
  <c r="CK831" i="14"/>
  <c r="CK834" i="14"/>
  <c r="CK837" i="14"/>
  <c r="CK840" i="14"/>
  <c r="CK843" i="14"/>
  <c r="CK846" i="14"/>
  <c r="CK849" i="14"/>
  <c r="CK852" i="14"/>
  <c r="CK855" i="14"/>
  <c r="CK858" i="14"/>
  <c r="CK861" i="14"/>
  <c r="CK864" i="14"/>
  <c r="CK867" i="14"/>
  <c r="CK870" i="14"/>
  <c r="CK873" i="14"/>
  <c r="CK876" i="14"/>
  <c r="CK879" i="14"/>
  <c r="CK882" i="14"/>
  <c r="CK885" i="14"/>
  <c r="CK888" i="14"/>
  <c r="CK891" i="14"/>
  <c r="CK894" i="14"/>
  <c r="CK897" i="14"/>
  <c r="CK900"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c r="BO222" i="3"/>
  <c r="BA223" i="14"/>
  <c r="BP222" i="3"/>
  <c r="BB223" i="14"/>
  <c r="BQ222" i="3"/>
  <c r="BC223" i="14"/>
  <c r="BR222" i="3"/>
  <c r="BD223" i="14"/>
  <c r="BS222" i="3"/>
  <c r="BE223" i="14"/>
  <c r="BT222" i="3"/>
  <c r="BF223" i="14"/>
  <c r="BU222" i="3"/>
  <c r="BG223" i="14"/>
  <c r="BV222" i="3"/>
  <c r="BH223" i="14"/>
  <c r="BW222" i="3"/>
  <c r="BI223" i="14"/>
  <c r="BL225" i="3"/>
  <c r="AY225" i="14"/>
  <c r="AZ225" i="14"/>
  <c r="BA225" i="14"/>
  <c r="BB225" i="14"/>
  <c r="BC225" i="14"/>
  <c r="BD225" i="14"/>
  <c r="BE225" i="14"/>
  <c r="BF225" i="14"/>
  <c r="BG225" i="14"/>
  <c r="BH225" i="14"/>
  <c r="BI225" i="14"/>
  <c r="BM225" i="3"/>
  <c r="AY226" i="14"/>
  <c r="BN225" i="3"/>
  <c r="AZ226" i="14"/>
  <c r="BO225" i="3"/>
  <c r="BA226" i="14"/>
  <c r="BP225" i="3"/>
  <c r="BB226" i="14"/>
  <c r="BQ225" i="3"/>
  <c r="BC226" i="14"/>
  <c r="BR225" i="3"/>
  <c r="BD226" i="14"/>
  <c r="BS225" i="3"/>
  <c r="BE226" i="14"/>
  <c r="BT225" i="3"/>
  <c r="BF226" i="14"/>
  <c r="BU225" i="3"/>
  <c r="BG226" i="14"/>
  <c r="BV225" i="3"/>
  <c r="BH226" i="14"/>
  <c r="BW225" i="3"/>
  <c r="BI226" i="14"/>
  <c r="BL228" i="3"/>
  <c r="AX228" i="14"/>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c r="BO294" i="3"/>
  <c r="BA295" i="14"/>
  <c r="BP294" i="3"/>
  <c r="BB295" i="14"/>
  <c r="BQ294" i="3"/>
  <c r="BC295" i="14"/>
  <c r="BR294" i="3"/>
  <c r="BD295" i="14"/>
  <c r="BS294" i="3"/>
  <c r="BE295" i="14"/>
  <c r="BT294" i="3"/>
  <c r="BF295" i="14"/>
  <c r="BU294" i="3"/>
  <c r="BG295" i="14"/>
  <c r="BV294" i="3"/>
  <c r="BH295" i="14"/>
  <c r="BW294" i="3"/>
  <c r="BI295" i="14"/>
  <c r="BL297" i="3"/>
  <c r="AX297" i="14"/>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AX376"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c r="BS462" i="3"/>
  <c r="BE463" i="14"/>
  <c r="BT462" i="3"/>
  <c r="BF463" i="14"/>
  <c r="BU462" i="3"/>
  <c r="BG463" i="14"/>
  <c r="BV462" i="3"/>
  <c r="BH463" i="14"/>
  <c r="BW462" i="3"/>
  <c r="BI463" i="14"/>
  <c r="BL465" i="3"/>
  <c r="AX465" i="14"/>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c r="BW525" i="3"/>
  <c r="BI526" i="14"/>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c r="BL603" i="3"/>
  <c r="AX603" i="14"/>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AX730"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M12" i="14"/>
  <c r="CL15" i="14"/>
  <c r="CM18" i="14"/>
  <c r="CL21" i="14"/>
  <c r="CM24" i="14"/>
  <c r="CL27" i="14"/>
  <c r="CM30" i="14"/>
  <c r="CL33" i="14"/>
  <c r="CM480" i="14"/>
  <c r="CM36" i="14"/>
  <c r="CM39" i="14"/>
  <c r="CM42" i="14"/>
  <c r="CM45" i="14"/>
  <c r="CM48" i="14"/>
  <c r="CM51" i="14"/>
  <c r="CM54" i="14"/>
  <c r="CM57" i="14"/>
  <c r="CM63" i="14"/>
  <c r="CM66" i="14"/>
  <c r="CM69" i="14"/>
  <c r="CL72" i="14"/>
  <c r="CM75" i="14"/>
  <c r="CL78" i="14"/>
  <c r="CM81"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CM6" i="14"/>
  <c r="AW266" i="14"/>
  <c r="AW278" i="14"/>
  <c r="AW812" i="14"/>
  <c r="A29" i="11"/>
  <c r="O38" i="9"/>
  <c r="E38" i="9"/>
  <c r="E29" i="9"/>
  <c r="AY3" i="14"/>
  <c r="AZ3" i="14"/>
  <c r="BA3" i="14"/>
  <c r="BB3" i="14"/>
  <c r="BC3" i="14"/>
  <c r="BD3" i="14"/>
  <c r="BE3" i="14"/>
  <c r="BF3" i="14"/>
  <c r="BG3" i="14"/>
  <c r="BH3" i="14"/>
  <c r="N5" i="8"/>
  <c r="BI3" i="14"/>
  <c r="O5" i="8"/>
  <c r="AJ3" i="3"/>
  <c r="AJ903" i="3" s="1"/>
  <c r="D11" i="8" s="1"/>
  <c r="D14" i="8" s="1"/>
  <c r="D15" i="8" s="1"/>
  <c r="D16" i="8" s="1"/>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12" i="3"/>
  <c r="AS15" i="3"/>
  <c r="AS18" i="3"/>
  <c r="AS21" i="3"/>
  <c r="AS24" i="3"/>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 i="3"/>
  <c r="AT12" i="3"/>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M41" i="11"/>
  <c r="GG1" i="18" s="1"/>
  <c r="GD1" i="18"/>
  <c r="FS1" i="18"/>
  <c r="FE1" i="18"/>
  <c r="FF1" i="18"/>
  <c r="FG1" i="18"/>
  <c r="FH1" i="18"/>
  <c r="FI1" i="18"/>
  <c r="FJ1" i="18"/>
  <c r="FK1" i="18"/>
  <c r="FL1" i="18"/>
  <c r="FM1" i="18"/>
  <c r="FN1" i="18"/>
  <c r="FQ1" i="18"/>
  <c r="U10" i="3"/>
  <c r="AI10" i="10" s="1"/>
  <c r="U11" i="3"/>
  <c r="AF11" i="10" s="1"/>
  <c r="U12" i="3"/>
  <c r="AI12" i="10" s="1"/>
  <c r="U13" i="3"/>
  <c r="AI13" i="10" s="1"/>
  <c r="U14" i="3"/>
  <c r="AI14" i="10" s="1"/>
  <c r="U15" i="3"/>
  <c r="AI15" i="10" s="1"/>
  <c r="U16" i="3"/>
  <c r="U17" i="3"/>
  <c r="AI17" i="10" s="1"/>
  <c r="U18" i="3"/>
  <c r="U4" i="3"/>
  <c r="AI3" i="10" s="1"/>
  <c r="AI4" i="10"/>
  <c r="AI5" i="10"/>
  <c r="AF4" i="10"/>
  <c r="AF5" i="10"/>
  <c r="AC4" i="10"/>
  <c r="AC5" i="10"/>
  <c r="Z4" i="10"/>
  <c r="Z5" i="10"/>
  <c r="W4" i="10"/>
  <c r="W5" i="10"/>
  <c r="T4" i="10"/>
  <c r="T5" i="10"/>
  <c r="Q4" i="10"/>
  <c r="Q5" i="10"/>
  <c r="N4" i="10"/>
  <c r="N5" i="10"/>
  <c r="K4" i="10"/>
  <c r="K5" i="10"/>
  <c r="H4" i="10"/>
  <c r="H5" i="10"/>
  <c r="E4" i="10"/>
  <c r="E5" i="10"/>
  <c r="B4" i="10"/>
  <c r="B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G14" i="12"/>
  <c r="C14" i="12"/>
  <c r="I13" i="12"/>
  <c r="E13" i="12"/>
  <c r="K12" i="12"/>
  <c r="G12" i="12"/>
  <c r="C12" i="12"/>
  <c r="I11" i="12"/>
  <c r="E11" i="12"/>
  <c r="K10" i="12"/>
  <c r="G10" i="12"/>
  <c r="C10" i="12"/>
  <c r="I9" i="12"/>
  <c r="E9" i="12"/>
  <c r="K8" i="12"/>
  <c r="G8" i="12"/>
  <c r="C8" i="12"/>
  <c r="I7" i="12"/>
  <c r="E7" i="12"/>
  <c r="K6" i="12"/>
  <c r="G6" i="12"/>
  <c r="C6" i="12"/>
  <c r="E80" i="11"/>
  <c r="E79" i="11"/>
  <c r="E78" i="11"/>
  <c r="E77" i="11"/>
  <c r="D73" i="11"/>
  <c r="F19" i="11"/>
  <c r="L71" i="11" s="1"/>
  <c r="L70" i="11"/>
  <c r="M66" i="11"/>
  <c r="D66" i="11"/>
  <c r="L64" i="11"/>
  <c r="N54" i="11"/>
  <c r="J54" i="11"/>
  <c r="F54" i="11"/>
  <c r="G54" i="11" s="1"/>
  <c r="E54" i="11"/>
  <c r="N53" i="11"/>
  <c r="D52" i="11"/>
  <c r="D51" i="11"/>
  <c r="N38" i="11"/>
  <c r="D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T2" i="9"/>
  <c r="L13" i="9"/>
  <c r="S1" i="9"/>
  <c r="S2" i="9"/>
  <c r="L12" i="9"/>
  <c r="R1" i="9"/>
  <c r="R2" i="9"/>
  <c r="L9" i="9"/>
  <c r="L3" i="9"/>
  <c r="L4" i="9"/>
  <c r="L8" i="9"/>
  <c r="L6" i="9"/>
  <c r="AU3" i="3"/>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K5" i="8"/>
  <c r="J5" i="8"/>
  <c r="I5" i="8"/>
  <c r="H5" i="8"/>
  <c r="G5" i="8"/>
  <c r="F5" i="8"/>
  <c r="E5" i="8"/>
  <c r="J9"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903" i="3" s="1"/>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12" i="3"/>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903" i="3" s="1"/>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W18" i="10"/>
  <c r="W16" i="10"/>
  <c r="D9" i="8"/>
  <c r="K9" i="8"/>
  <c r="L9" i="8"/>
  <c r="O9" i="8"/>
  <c r="Z18" i="10"/>
  <c r="Z16" i="10"/>
  <c r="Z10" i="10"/>
  <c r="AC18" i="10"/>
  <c r="AC16" i="10"/>
  <c r="AC10" i="10"/>
  <c r="AF18" i="10"/>
  <c r="AF16" i="10"/>
  <c r="AF10" i="10"/>
  <c r="AT903" i="3"/>
  <c r="AK903" i="3"/>
  <c r="AM903" i="3"/>
  <c r="AN903" i="3"/>
  <c r="AO903" i="3"/>
  <c r="AP903" i="3"/>
  <c r="AQ903" i="3"/>
  <c r="AR903" i="3"/>
  <c r="AS903" i="3"/>
  <c r="AU903" i="3"/>
  <c r="N9" i="8"/>
  <c r="M9" i="8"/>
  <c r="I9" i="8"/>
  <c r="I6" i="8"/>
  <c r="I8" i="8" s="1"/>
  <c r="E24" i="8"/>
  <c r="H9" i="8"/>
  <c r="B16" i="10"/>
  <c r="E18" i="10"/>
  <c r="E10" i="10"/>
  <c r="H16" i="10"/>
  <c r="K18" i="10"/>
  <c r="K10" i="10"/>
  <c r="N16" i="10"/>
  <c r="Q18" i="10"/>
  <c r="Q10" i="10"/>
  <c r="T16" i="10"/>
  <c r="W10" i="10"/>
  <c r="FD1" i="18"/>
  <c r="AA903" i="3"/>
  <c r="AE903" i="3"/>
  <c r="Y903" i="3"/>
  <c r="AC903" i="3"/>
  <c r="AG903" i="3"/>
  <c r="B11" i="10"/>
  <c r="E11" i="10"/>
  <c r="H11" i="10"/>
  <c r="K11" i="10"/>
  <c r="N11" i="10"/>
  <c r="Q11" i="10"/>
  <c r="T11" i="10"/>
  <c r="W11" i="10"/>
  <c r="AL4" i="10"/>
  <c r="FC1" i="18"/>
  <c r="E9" i="9"/>
  <c r="F14" i="9"/>
  <c r="AU1" i="18"/>
  <c r="B18" i="10"/>
  <c r="B10" i="10"/>
  <c r="K16" i="10"/>
  <c r="N18" i="10"/>
  <c r="N10" i="10"/>
  <c r="T18" i="10"/>
  <c r="E16" i="10"/>
  <c r="H10" i="10"/>
  <c r="AC11" i="10"/>
  <c r="H18" i="10"/>
  <c r="Q16" i="10"/>
  <c r="Z11" i="10"/>
  <c r="AI11" i="10"/>
  <c r="AI16" i="10"/>
  <c r="AI18" i="10"/>
  <c r="X903" i="3"/>
  <c r="Z903" i="3"/>
  <c r="G11" i="8"/>
  <c r="G14" i="8" s="1"/>
  <c r="G15" i="8" s="1"/>
  <c r="G16" i="8" s="1"/>
  <c r="AB903" i="3"/>
  <c r="I11" i="8"/>
  <c r="I14" i="8" s="1"/>
  <c r="I15" i="8" s="1"/>
  <c r="I16" i="8" s="1"/>
  <c r="AD903" i="3"/>
  <c r="AF903" i="3"/>
  <c r="O11" i="8"/>
  <c r="O14" i="8" s="1"/>
  <c r="O15" i="8" s="1"/>
  <c r="O16" i="8" s="1"/>
  <c r="N11" i="8"/>
  <c r="N14" i="8" s="1"/>
  <c r="N15" i="8" s="1"/>
  <c r="N16" i="8" s="1"/>
  <c r="H11" i="8"/>
  <c r="H14" i="8" s="1"/>
  <c r="H15" i="8" s="1"/>
  <c r="H16" i="8" s="1"/>
  <c r="E11" i="8"/>
  <c r="E14" i="8" s="1"/>
  <c r="E15" i="8" s="1"/>
  <c r="E16" i="8" s="1"/>
  <c r="M11" i="8"/>
  <c r="M14" i="8" s="1"/>
  <c r="M15" i="8" s="1"/>
  <c r="M16" i="8" s="1"/>
  <c r="L11" i="8"/>
  <c r="L14" i="8" s="1"/>
  <c r="L15" i="8" s="1"/>
  <c r="L16" i="8" s="1"/>
  <c r="K11" i="8"/>
  <c r="K14" i="8" s="1"/>
  <c r="K15" i="8" s="1"/>
  <c r="K16" i="8" s="1"/>
  <c r="J11" i="8"/>
  <c r="J14" i="8" s="1"/>
  <c r="J15" i="8" s="1"/>
  <c r="J16" i="8" s="1"/>
  <c r="AW1" i="18"/>
  <c r="E32" i="8"/>
  <c r="E31" i="8" s="1"/>
  <c r="U7" i="3" s="1"/>
  <c r="AL903" i="3"/>
  <c r="F11" i="8" s="1"/>
  <c r="E13" i="9"/>
  <c r="AN1" i="18"/>
  <c r="AO1" i="18"/>
  <c r="K6" i="8"/>
  <c r="K8" i="8" s="1"/>
  <c r="AL5" i="10"/>
  <c r="H6" i="8"/>
  <c r="H8" i="8" s="1"/>
  <c r="H10" i="8" s="1"/>
  <c r="O6" i="8"/>
  <c r="O8" i="8" s="1"/>
  <c r="M6" i="8"/>
  <c r="M8" i="8" s="1"/>
  <c r="M10" i="8" s="1"/>
  <c r="E6" i="8"/>
  <c r="E8" i="8" s="1"/>
  <c r="L6" i="8"/>
  <c r="L8" i="8" s="1"/>
  <c r="L10" i="8" s="1"/>
  <c r="D6" i="8"/>
  <c r="D8" i="8" s="1"/>
  <c r="F6" i="8"/>
  <c r="F8" i="8" s="1"/>
  <c r="F9" i="8"/>
  <c r="AM1" i="18"/>
  <c r="AP1" i="18"/>
  <c r="AX1" i="18"/>
  <c r="T10" i="10"/>
  <c r="N6" i="8"/>
  <c r="N8" i="8" s="1"/>
  <c r="E12" i="9"/>
  <c r="AC17" i="10"/>
  <c r="W17" i="10"/>
  <c r="Q17" i="10"/>
  <c r="K17" i="10"/>
  <c r="E17" i="10"/>
  <c r="AC15" i="10"/>
  <c r="W15" i="10"/>
  <c r="Q15" i="10"/>
  <c r="K15" i="10"/>
  <c r="E15" i="10"/>
  <c r="AC14" i="10"/>
  <c r="W14" i="10"/>
  <c r="Q14" i="10"/>
  <c r="K14" i="10"/>
  <c r="E14" i="10"/>
  <c r="AC13" i="10"/>
  <c r="W13" i="10"/>
  <c r="Q13" i="10"/>
  <c r="K13" i="10"/>
  <c r="E13" i="10"/>
  <c r="AC12" i="10"/>
  <c r="W12" i="10"/>
  <c r="Q12" i="10"/>
  <c r="K12" i="10"/>
  <c r="E12" i="10"/>
  <c r="AW878" i="14"/>
  <c r="AW230" i="14"/>
  <c r="AW38" i="14"/>
  <c r="AW896" i="14"/>
  <c r="AW824" i="14"/>
  <c r="AW800" i="14"/>
  <c r="AW260" i="14"/>
  <c r="AW248" i="14"/>
  <c r="AW236" i="14"/>
  <c r="AW224" i="14"/>
  <c r="AW200" i="14"/>
  <c r="AW866" i="14"/>
  <c r="AW254" i="14"/>
  <c r="AW890" i="14"/>
  <c r="AW854" i="14"/>
  <c r="AW794" i="14"/>
  <c r="AW860" i="14"/>
  <c r="AW836" i="14"/>
  <c r="AW284" i="14"/>
  <c r="AW902" i="14"/>
  <c r="AW842" i="14"/>
  <c r="AW806" i="14"/>
  <c r="AW134" i="14"/>
  <c r="AW128" i="14"/>
  <c r="AW116" i="14"/>
  <c r="AX633" i="14"/>
  <c r="AX634" i="14"/>
  <c r="AX901" i="14"/>
  <c r="AX895" i="14"/>
  <c r="AX889" i="14"/>
  <c r="AX883" i="14"/>
  <c r="AX877" i="14"/>
  <c r="AX871" i="14"/>
  <c r="AX865" i="14"/>
  <c r="AX859" i="14"/>
  <c r="AX853" i="14"/>
  <c r="AX847" i="14"/>
  <c r="AX841" i="14"/>
  <c r="AX835" i="14"/>
  <c r="AX829" i="14"/>
  <c r="AX823" i="14"/>
  <c r="AX817" i="14"/>
  <c r="AX811" i="14"/>
  <c r="AX805" i="14"/>
  <c r="AX799" i="14"/>
  <c r="AX793" i="14"/>
  <c r="AX787" i="14"/>
  <c r="AX781" i="14"/>
  <c r="AX775" i="14"/>
  <c r="AX769" i="14"/>
  <c r="AX763" i="14"/>
  <c r="AX757" i="14"/>
  <c r="AX751" i="14"/>
  <c r="AX745" i="14"/>
  <c r="AX739" i="14"/>
  <c r="AX733" i="14"/>
  <c r="AX727" i="14"/>
  <c r="AX721" i="14"/>
  <c r="AX715" i="14"/>
  <c r="AX709" i="14"/>
  <c r="AX703" i="14"/>
  <c r="AX697" i="14"/>
  <c r="AX691" i="14"/>
  <c r="AX685" i="14"/>
  <c r="AX679" i="14"/>
  <c r="AX673" i="14"/>
  <c r="AX667" i="14"/>
  <c r="AX661" i="14"/>
  <c r="AX639" i="14"/>
  <c r="AX640" i="14"/>
  <c r="AX402" i="14"/>
  <c r="AX403" i="14"/>
  <c r="AX390" i="14"/>
  <c r="AX391" i="14"/>
  <c r="AX628" i="14"/>
  <c r="AX622" i="14"/>
  <c r="AX616" i="14"/>
  <c r="AX610" i="14"/>
  <c r="AX604" i="14"/>
  <c r="AX598" i="14"/>
  <c r="AX592" i="14"/>
  <c r="AX586" i="14"/>
  <c r="AX580" i="14"/>
  <c r="AX574" i="14"/>
  <c r="AX568" i="14"/>
  <c r="AX562" i="14"/>
  <c r="AX556" i="14"/>
  <c r="AX550" i="14"/>
  <c r="AX544" i="14"/>
  <c r="AX538" i="14"/>
  <c r="AX532" i="14"/>
  <c r="AX526" i="14"/>
  <c r="AX520" i="14"/>
  <c r="AX514" i="14"/>
  <c r="AX508" i="14"/>
  <c r="AX502" i="14"/>
  <c r="AX496" i="14"/>
  <c r="AX490" i="14"/>
  <c r="AX478" i="14"/>
  <c r="AX472" i="14"/>
  <c r="AX466" i="14"/>
  <c r="AX460" i="14"/>
  <c r="AX454" i="14"/>
  <c r="AX448" i="14"/>
  <c r="AX442" i="14"/>
  <c r="AX436" i="14"/>
  <c r="AX396" i="14"/>
  <c r="AX397" i="14"/>
  <c r="AX384" i="14"/>
  <c r="AX385" i="14"/>
  <c r="AX168" i="14"/>
  <c r="AX169" i="14"/>
  <c r="AX379" i="14"/>
  <c r="AX373" i="14"/>
  <c r="AX367" i="14"/>
  <c r="AX361" i="14"/>
  <c r="AX355" i="14"/>
  <c r="AX349" i="14"/>
  <c r="AX343" i="14"/>
  <c r="AX337" i="14"/>
  <c r="AX331" i="14"/>
  <c r="AX325" i="14"/>
  <c r="AX319" i="14"/>
  <c r="AX313" i="14"/>
  <c r="AX307" i="14"/>
  <c r="AX301" i="14"/>
  <c r="AX295" i="14"/>
  <c r="AX289" i="14"/>
  <c r="AX283" i="14"/>
  <c r="AX277" i="14"/>
  <c r="AX271" i="14"/>
  <c r="AX265" i="14"/>
  <c r="AX259" i="14"/>
  <c r="AX253" i="14"/>
  <c r="AX247" i="14"/>
  <c r="AX235" i="14"/>
  <c r="AX229" i="14"/>
  <c r="AX223" i="14"/>
  <c r="AX217" i="14"/>
  <c r="AX211" i="14"/>
  <c r="AX205" i="14"/>
  <c r="AX199" i="14"/>
  <c r="AX193" i="14"/>
  <c r="AX187" i="14"/>
  <c r="AX181" i="14"/>
  <c r="AT1" i="18"/>
  <c r="AQ1" i="18"/>
  <c r="AW818" i="14"/>
  <c r="D12" i="8"/>
  <c r="BW1" i="18"/>
  <c r="AW98" i="14"/>
  <c r="AW146" i="14"/>
  <c r="AW218" i="14"/>
  <c r="AW830" i="14"/>
  <c r="E14" i="9"/>
  <c r="AW242" i="14"/>
  <c r="AW170" i="14"/>
  <c r="AW50" i="14"/>
  <c r="AW206" i="14"/>
  <c r="AC3" i="10"/>
  <c r="AC6" i="10" s="1"/>
  <c r="AC7" i="10" s="1"/>
  <c r="W3" i="10"/>
  <c r="W6" i="10" s="1"/>
  <c r="W7" i="10" s="1"/>
  <c r="Q3" i="10"/>
  <c r="Q6" i="10" s="1"/>
  <c r="Q7" i="10" s="1"/>
  <c r="K3" i="10"/>
  <c r="K6" i="10" s="1"/>
  <c r="K7" i="10" s="1"/>
  <c r="E3" i="10"/>
  <c r="E6" i="10" s="1"/>
  <c r="E7" i="10" s="1"/>
  <c r="AF17" i="10"/>
  <c r="T17" i="10"/>
  <c r="H17" i="10"/>
  <c r="AF15" i="10"/>
  <c r="T15" i="10"/>
  <c r="H15" i="10"/>
  <c r="AF14" i="10"/>
  <c r="T14" i="10"/>
  <c r="H14" i="10"/>
  <c r="AF13" i="10"/>
  <c r="T13" i="10"/>
  <c r="H13" i="10"/>
  <c r="AF12" i="10"/>
  <c r="T12" i="10"/>
  <c r="H12" i="10"/>
  <c r="AX474" i="14"/>
  <c r="AX475" i="14"/>
  <c r="AX450" i="14"/>
  <c r="AX451" i="14"/>
  <c r="AX462" i="14"/>
  <c r="AX463" i="14"/>
  <c r="AX892" i="14"/>
  <c r="AX880" i="14"/>
  <c r="AX868" i="14"/>
  <c r="AX856" i="14"/>
  <c r="AX844" i="14"/>
  <c r="AX832" i="14"/>
  <c r="AX820" i="14"/>
  <c r="AX808" i="14"/>
  <c r="AX796" i="14"/>
  <c r="AX784" i="14"/>
  <c r="AX772" i="14"/>
  <c r="AX760" i="14"/>
  <c r="AX748" i="14"/>
  <c r="AX736" i="14"/>
  <c r="AX724" i="14"/>
  <c r="AX712" i="14"/>
  <c r="AX700" i="14"/>
  <c r="AX688" i="14"/>
  <c r="AX676" i="14"/>
  <c r="AX664" i="14"/>
  <c r="AX655" i="14"/>
  <c r="AX649" i="14"/>
  <c r="AX643" i="14"/>
  <c r="AX637" i="14"/>
  <c r="AX631" i="14"/>
  <c r="AX619" i="14"/>
  <c r="AX607" i="14"/>
  <c r="AX595" i="14"/>
  <c r="AX583" i="14"/>
  <c r="AX571" i="14"/>
  <c r="AX559" i="14"/>
  <c r="AX547" i="14"/>
  <c r="AX535" i="14"/>
  <c r="AX523" i="14"/>
  <c r="AX511" i="14"/>
  <c r="AX499" i="14"/>
  <c r="AX213" i="14"/>
  <c r="AX214" i="14"/>
  <c r="AX225" i="14"/>
  <c r="AX226" i="14"/>
  <c r="AX439" i="14"/>
  <c r="AX430" i="14"/>
  <c r="AX424" i="14"/>
  <c r="AX418" i="14"/>
  <c r="AX412" i="14"/>
  <c r="AX406" i="14"/>
  <c r="AX400" i="14"/>
  <c r="AX394" i="14"/>
  <c r="AX388" i="14"/>
  <c r="AX382" i="14"/>
  <c r="AX370" i="14"/>
  <c r="AX358" i="14"/>
  <c r="AX346" i="14"/>
  <c r="AX334" i="14"/>
  <c r="AX322" i="14"/>
  <c r="AX310" i="14"/>
  <c r="AX298" i="14"/>
  <c r="AX286" i="14"/>
  <c r="AX274" i="14"/>
  <c r="AX262" i="14"/>
  <c r="AX250" i="14"/>
  <c r="AX202" i="14"/>
  <c r="AX190" i="14"/>
  <c r="AX178" i="14"/>
  <c r="AX172" i="14"/>
  <c r="CL3" i="14"/>
  <c r="CM3" i="14"/>
  <c r="AV1" i="18"/>
  <c r="AW884" i="14"/>
  <c r="AW44" i="14"/>
  <c r="N17" i="10"/>
  <c r="N14" i="10"/>
  <c r="N12" i="10"/>
  <c r="AW188" i="14"/>
  <c r="AW272" i="14"/>
  <c r="AW848" i="14"/>
  <c r="AW872" i="14"/>
  <c r="AW26" i="14"/>
  <c r="AW194" i="14"/>
  <c r="AW182" i="14"/>
  <c r="AF3" i="10"/>
  <c r="AF6" i="10" s="1"/>
  <c r="AF7" i="10" s="1"/>
  <c r="T3" i="10"/>
  <c r="T6" i="10" s="1"/>
  <c r="T7" i="10" s="1"/>
  <c r="H3" i="10"/>
  <c r="H6" i="10" s="1"/>
  <c r="H7" i="10" s="1"/>
  <c r="N15" i="10"/>
  <c r="N13" i="10"/>
  <c r="CM9" i="14"/>
  <c r="CL9" i="14"/>
  <c r="CL6" i="14"/>
  <c r="CK6" i="14" s="1"/>
  <c r="G6" i="8"/>
  <c r="G8" i="8" s="1"/>
  <c r="N3" i="10"/>
  <c r="N6" i="10" s="1"/>
  <c r="N7" i="10" s="1"/>
  <c r="Z17" i="10"/>
  <c r="Z15" i="10"/>
  <c r="Z14" i="10"/>
  <c r="Z13" i="10"/>
  <c r="Z12" i="10"/>
  <c r="BX143" i="3"/>
  <c r="AW152" i="14"/>
  <c r="AW104" i="14"/>
  <c r="BX38" i="3"/>
  <c r="BX44" i="3"/>
  <c r="BX50" i="3"/>
  <c r="BX56" i="3"/>
  <c r="BX62" i="3"/>
  <c r="BX89" i="3"/>
  <c r="BX113" i="3"/>
  <c r="AW14" i="14"/>
  <c r="AW62" i="14"/>
  <c r="AW86" i="14"/>
  <c r="CL156" i="14"/>
  <c r="CM153" i="14"/>
  <c r="BX167" i="3"/>
  <c r="AW158"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BO135" i="3"/>
  <c r="BP135" i="3"/>
  <c r="BB136" i="14" s="1"/>
  <c r="BQ135" i="3"/>
  <c r="BC136" i="14" s="1"/>
  <c r="BR135" i="3"/>
  <c r="BS135" i="3"/>
  <c r="BE136" i="14" s="1"/>
  <c r="BT135" i="3"/>
  <c r="BF136" i="14" s="1"/>
  <c r="BU135" i="3"/>
  <c r="BG136" i="14" s="1"/>
  <c r="BV135" i="3"/>
  <c r="BW135" i="3"/>
  <c r="BL135" i="3"/>
  <c r="AX136" i="14" s="1"/>
  <c r="BL147" i="3"/>
  <c r="BM147" i="3"/>
  <c r="AY148" i="14" s="1"/>
  <c r="BN147" i="3"/>
  <c r="AZ148" i="14" s="1"/>
  <c r="BO147" i="3"/>
  <c r="BP147" i="3"/>
  <c r="BQ147" i="3"/>
  <c r="BC148" i="14" s="1"/>
  <c r="BR147" i="3"/>
  <c r="BD148" i="14" s="1"/>
  <c r="BS147" i="3"/>
  <c r="BT147" i="3"/>
  <c r="BF148" i="14" s="1"/>
  <c r="BU147" i="3"/>
  <c r="BG148" i="14" s="1"/>
  <c r="BV147" i="3"/>
  <c r="BH148" i="14" s="1"/>
  <c r="BW147" i="3"/>
  <c r="BL150" i="3"/>
  <c r="BM150" i="3"/>
  <c r="BN150" i="3"/>
  <c r="AZ151" i="14" s="1"/>
  <c r="BO150" i="3"/>
  <c r="BA151" i="14" s="1"/>
  <c r="BP150" i="3"/>
  <c r="BQ150" i="3"/>
  <c r="BR150" i="3"/>
  <c r="BD151" i="14" s="1"/>
  <c r="BS150" i="3"/>
  <c r="BE151" i="14" s="1"/>
  <c r="BT150" i="3"/>
  <c r="BF151" i="14" s="1"/>
  <c r="BU150" i="3"/>
  <c r="BV150" i="3"/>
  <c r="BH151" i="14" s="1"/>
  <c r="BW150" i="3"/>
  <c r="BI151" i="14" s="1"/>
  <c r="BL165" i="3"/>
  <c r="AX165" i="14" s="1"/>
  <c r="BM165" i="3"/>
  <c r="BN165" i="3"/>
  <c r="AZ166" i="14" s="1"/>
  <c r="BO165" i="3"/>
  <c r="BA166" i="14" s="1"/>
  <c r="BP165" i="3"/>
  <c r="BB166" i="14" s="1"/>
  <c r="BQ165" i="3"/>
  <c r="BR165" i="3"/>
  <c r="BS165" i="3"/>
  <c r="BE166" i="14" s="1"/>
  <c r="BT165" i="3"/>
  <c r="BF166" i="14" s="1"/>
  <c r="BU165" i="3"/>
  <c r="BV165" i="3"/>
  <c r="BH166" i="14" s="1"/>
  <c r="BW165" i="3"/>
  <c r="BI166" i="14" s="1"/>
  <c r="BL144" i="3"/>
  <c r="AX145" i="14" s="1"/>
  <c r="BM144" i="3"/>
  <c r="BN144" i="3"/>
  <c r="AZ145" i="14" s="1"/>
  <c r="BO144" i="3"/>
  <c r="BA145" i="14" s="1"/>
  <c r="BP144" i="3"/>
  <c r="BB145" i="14" s="1"/>
  <c r="BQ144" i="3"/>
  <c r="BR144" i="3"/>
  <c r="BD145" i="14" s="1"/>
  <c r="BS144" i="3"/>
  <c r="BE145" i="14" s="1"/>
  <c r="BT144" i="3"/>
  <c r="BU144" i="3"/>
  <c r="BV144" i="3"/>
  <c r="BH145" i="14" s="1"/>
  <c r="BW144" i="3"/>
  <c r="BI145" i="14" s="1"/>
  <c r="BM138" i="3"/>
  <c r="AY139" i="14" s="1"/>
  <c r="BN138" i="3"/>
  <c r="BO138" i="3"/>
  <c r="BA139" i="14" s="1"/>
  <c r="BP138" i="3"/>
  <c r="BQ138" i="3"/>
  <c r="BC139" i="14" s="1"/>
  <c r="BR138" i="3"/>
  <c r="BS138" i="3"/>
  <c r="BE139" i="14" s="1"/>
  <c r="BT138" i="3"/>
  <c r="BU138" i="3"/>
  <c r="BV138" i="3"/>
  <c r="BW138" i="3"/>
  <c r="BI139" i="14" s="1"/>
  <c r="BL138" i="3"/>
  <c r="AW140" i="14"/>
  <c r="CL165" i="14"/>
  <c r="CK165" i="14" s="1"/>
  <c r="CL159" i="14"/>
  <c r="CK159" i="14" s="1"/>
  <c r="CL153" i="14"/>
  <c r="CL147" i="14"/>
  <c r="CK147" i="14" s="1"/>
  <c r="CL141" i="14"/>
  <c r="CK141" i="14" s="1"/>
  <c r="CL135" i="14"/>
  <c r="CK135" i="14" s="1"/>
  <c r="CM162" i="14"/>
  <c r="CK162" i="14" s="1"/>
  <c r="CM156" i="14"/>
  <c r="CM150" i="14"/>
  <c r="CK150" i="14" s="1"/>
  <c r="CM144" i="14"/>
  <c r="CK144" i="14" s="1"/>
  <c r="CM138" i="14"/>
  <c r="CK138" i="14" s="1"/>
  <c r="BM123" i="3"/>
  <c r="AY124" i="14" s="1"/>
  <c r="BN123" i="3"/>
  <c r="BO123" i="3"/>
  <c r="BA124" i="14" s="1"/>
  <c r="BP123" i="3"/>
  <c r="BQ123" i="3"/>
  <c r="BC124" i="14" s="1"/>
  <c r="BR123" i="3"/>
  <c r="BS123" i="3"/>
  <c r="BE124" i="14" s="1"/>
  <c r="BT123" i="3"/>
  <c r="BU123" i="3"/>
  <c r="BG124" i="14" s="1"/>
  <c r="BV123" i="3"/>
  <c r="BW123" i="3"/>
  <c r="BI124" i="14" s="1"/>
  <c r="BL123" i="3"/>
  <c r="BL111" i="3"/>
  <c r="BM111" i="3"/>
  <c r="BN111" i="3"/>
  <c r="AZ112" i="14" s="1"/>
  <c r="BO111" i="3"/>
  <c r="BP111" i="3"/>
  <c r="BB112" i="14" s="1"/>
  <c r="BQ111" i="3"/>
  <c r="BR111" i="3"/>
  <c r="BS111" i="3"/>
  <c r="BT111" i="3"/>
  <c r="BF112" i="14" s="1"/>
  <c r="BU111" i="3"/>
  <c r="BV111" i="3"/>
  <c r="BH112" i="14" s="1"/>
  <c r="BW111" i="3"/>
  <c r="BL108" i="3"/>
  <c r="BM108" i="3"/>
  <c r="BN108" i="3"/>
  <c r="AZ109" i="14" s="1"/>
  <c r="BO108" i="3"/>
  <c r="BP108" i="3"/>
  <c r="BB109" i="14" s="1"/>
  <c r="BQ108" i="3"/>
  <c r="BR108" i="3"/>
  <c r="BD109" i="14" s="1"/>
  <c r="BS108" i="3"/>
  <c r="BT108" i="3"/>
  <c r="BU108" i="3"/>
  <c r="BV108" i="3"/>
  <c r="BH109" i="14" s="1"/>
  <c r="BW108" i="3"/>
  <c r="BM102" i="3"/>
  <c r="AY103" i="14" s="1"/>
  <c r="BN102" i="3"/>
  <c r="BO102" i="3"/>
  <c r="BA103" i="14" s="1"/>
  <c r="BP102" i="3"/>
  <c r="BQ102" i="3"/>
  <c r="BC103" i="14" s="1"/>
  <c r="BR102" i="3"/>
  <c r="BS102" i="3"/>
  <c r="BE103" i="14" s="1"/>
  <c r="BT102" i="3"/>
  <c r="BU102" i="3"/>
  <c r="BG103" i="14" s="1"/>
  <c r="BV102" i="3"/>
  <c r="BW102" i="3"/>
  <c r="BI103" i="14" s="1"/>
  <c r="BL102" i="3"/>
  <c r="BM120" i="3"/>
  <c r="BN120" i="3"/>
  <c r="BO120" i="3"/>
  <c r="BA121" i="14" s="1"/>
  <c r="BP120" i="3"/>
  <c r="BQ120" i="3"/>
  <c r="BC121" i="14" s="1"/>
  <c r="BR120" i="3"/>
  <c r="BS120" i="3"/>
  <c r="BE121" i="14" s="1"/>
  <c r="BT120" i="3"/>
  <c r="BU120" i="3"/>
  <c r="BG121" i="14" s="1"/>
  <c r="BV120" i="3"/>
  <c r="BW120" i="3"/>
  <c r="BI121" i="14" s="1"/>
  <c r="BL120" i="3"/>
  <c r="BL132" i="3"/>
  <c r="AX133" i="14" s="1"/>
  <c r="BM132" i="3"/>
  <c r="BN132" i="3"/>
  <c r="AZ133" i="14" s="1"/>
  <c r="BO132" i="3"/>
  <c r="BP132" i="3"/>
  <c r="BB133" i="14" s="1"/>
  <c r="BQ132" i="3"/>
  <c r="BR132" i="3"/>
  <c r="BD133" i="14" s="1"/>
  <c r="BS132" i="3"/>
  <c r="BT132" i="3"/>
  <c r="BF133" i="14" s="1"/>
  <c r="BU132" i="3"/>
  <c r="BV132" i="3"/>
  <c r="BH133" i="14" s="1"/>
  <c r="BW132" i="3"/>
  <c r="BM126" i="3"/>
  <c r="AY127" i="14" s="1"/>
  <c r="BN126" i="3"/>
  <c r="BO126" i="3"/>
  <c r="BA127" i="14" s="1"/>
  <c r="BP126" i="3"/>
  <c r="BQ126" i="3"/>
  <c r="BC127" i="14" s="1"/>
  <c r="BR126" i="3"/>
  <c r="BS126" i="3"/>
  <c r="BE127" i="14" s="1"/>
  <c r="BT126" i="3"/>
  <c r="BU126" i="3"/>
  <c r="BG127" i="14" s="1"/>
  <c r="BV126" i="3"/>
  <c r="BW126" i="3"/>
  <c r="BI127" i="14" s="1"/>
  <c r="BL126" i="3"/>
  <c r="BL114" i="3"/>
  <c r="BM114" i="3"/>
  <c r="BN114" i="3"/>
  <c r="AZ115" i="14" s="1"/>
  <c r="BO114" i="3"/>
  <c r="BP114" i="3"/>
  <c r="BB115" i="14" s="1"/>
  <c r="BQ114" i="3"/>
  <c r="BR114" i="3"/>
  <c r="BS114" i="3"/>
  <c r="BT114" i="3"/>
  <c r="BF115" i="14" s="1"/>
  <c r="BU114" i="3"/>
  <c r="BV114" i="3"/>
  <c r="BH115" i="14" s="1"/>
  <c r="BW114" i="3"/>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AW122" i="14"/>
  <c r="CL129" i="14"/>
  <c r="CK129" i="14" s="1"/>
  <c r="CL123" i="14"/>
  <c r="CK123" i="14" s="1"/>
  <c r="CL117" i="14"/>
  <c r="CK117" i="14" s="1"/>
  <c r="CL111" i="14"/>
  <c r="CK111" i="14" s="1"/>
  <c r="CL105" i="14"/>
  <c r="CK105" i="14" s="1"/>
  <c r="AW110" i="14"/>
  <c r="CL132" i="14"/>
  <c r="CK132" i="14" s="1"/>
  <c r="CL126" i="14"/>
  <c r="CK126" i="14" s="1"/>
  <c r="CL120" i="14"/>
  <c r="CK120" i="14" s="1"/>
  <c r="CL114" i="14"/>
  <c r="CK114" i="14" s="1"/>
  <c r="CL108" i="14"/>
  <c r="CK108" i="14" s="1"/>
  <c r="CL102" i="14"/>
  <c r="CK102" i="14" s="1"/>
  <c r="BM81" i="3"/>
  <c r="BN81" i="3"/>
  <c r="AZ82" i="14" s="1"/>
  <c r="BO81" i="3"/>
  <c r="BP81" i="3"/>
  <c r="BB82" i="14" s="1"/>
  <c r="BQ81" i="3"/>
  <c r="BR81" i="3"/>
  <c r="BD82" i="14" s="1"/>
  <c r="BS81" i="3"/>
  <c r="BT81" i="3"/>
  <c r="BF82" i="14" s="1"/>
  <c r="BU81" i="3"/>
  <c r="BV81" i="3"/>
  <c r="BH82" i="14" s="1"/>
  <c r="BW81" i="3"/>
  <c r="BL81" i="3"/>
  <c r="AX82" i="14" s="1"/>
  <c r="BM78" i="3"/>
  <c r="BN78" i="3"/>
  <c r="AZ79" i="14" s="1"/>
  <c r="BO78" i="3"/>
  <c r="BP78" i="3"/>
  <c r="BB79" i="14" s="1"/>
  <c r="BQ78" i="3"/>
  <c r="BR78" i="3"/>
  <c r="BD79" i="14" s="1"/>
  <c r="BS78" i="3"/>
  <c r="BT78" i="3"/>
  <c r="BF79" i="14" s="1"/>
  <c r="BU78" i="3"/>
  <c r="BV78" i="3"/>
  <c r="BH79" i="14" s="1"/>
  <c r="BW78" i="3"/>
  <c r="BL78" i="3"/>
  <c r="AX78" i="14" s="1"/>
  <c r="BL69" i="3"/>
  <c r="AX70" i="14" s="1"/>
  <c r="BM69" i="3"/>
  <c r="BN69" i="3"/>
  <c r="AZ70" i="14" s="1"/>
  <c r="BO69" i="3"/>
  <c r="BA70" i="14" s="1"/>
  <c r="BP69" i="3"/>
  <c r="BQ69" i="3"/>
  <c r="BC70" i="14" s="1"/>
  <c r="BR69" i="3"/>
  <c r="BD70" i="14" s="1"/>
  <c r="BS69" i="3"/>
  <c r="BE70" i="14" s="1"/>
  <c r="BT69" i="3"/>
  <c r="BU69" i="3"/>
  <c r="BV69" i="3"/>
  <c r="BH70" i="14" s="1"/>
  <c r="BW69" i="3"/>
  <c r="BI70" i="14" s="1"/>
  <c r="BL93" i="3"/>
  <c r="AX93" i="14" s="1"/>
  <c r="BM93" i="3"/>
  <c r="AY94" i="14" s="1"/>
  <c r="BN93" i="3"/>
  <c r="BO93" i="3"/>
  <c r="BA94" i="14" s="1"/>
  <c r="BP93" i="3"/>
  <c r="BB94" i="14" s="1"/>
  <c r="BQ93" i="3"/>
  <c r="BR93" i="3"/>
  <c r="BS93" i="3"/>
  <c r="BE94" i="14" s="1"/>
  <c r="BT93" i="3"/>
  <c r="BF94" i="14" s="1"/>
  <c r="BU93" i="3"/>
  <c r="BG94" i="14" s="1"/>
  <c r="BV93" i="3"/>
  <c r="BW93" i="3"/>
  <c r="BI94" i="14" s="1"/>
  <c r="BL99" i="3"/>
  <c r="AX100" i="14" s="1"/>
  <c r="BM99" i="3"/>
  <c r="BN99" i="3"/>
  <c r="AZ100" i="14" s="1"/>
  <c r="BO99" i="3"/>
  <c r="BA100" i="14" s="1"/>
  <c r="BP99" i="3"/>
  <c r="BQ99" i="3"/>
  <c r="BC100" i="14" s="1"/>
  <c r="BR99" i="3"/>
  <c r="BD100" i="14" s="1"/>
  <c r="BS99" i="3"/>
  <c r="BE100" i="14" s="1"/>
  <c r="BT99" i="3"/>
  <c r="BU99" i="3"/>
  <c r="BV99" i="3"/>
  <c r="BH100" i="14" s="1"/>
  <c r="BW99" i="3"/>
  <c r="BI100" i="14" s="1"/>
  <c r="BM84" i="3"/>
  <c r="BN84" i="3"/>
  <c r="AZ85" i="14" s="1"/>
  <c r="BO84" i="3"/>
  <c r="BA85" i="14" s="1"/>
  <c r="BP84" i="3"/>
  <c r="BB85" i="14" s="1"/>
  <c r="BQ84" i="3"/>
  <c r="BR84" i="3"/>
  <c r="BD85" i="14" s="1"/>
  <c r="BS84" i="3"/>
  <c r="BE85" i="14" s="1"/>
  <c r="BT84" i="3"/>
  <c r="BF85" i="14" s="1"/>
  <c r="BU84" i="3"/>
  <c r="BV84" i="3"/>
  <c r="BH85" i="14" s="1"/>
  <c r="BW84" i="3"/>
  <c r="BI85" i="14" s="1"/>
  <c r="BL84" i="3"/>
  <c r="AX85" i="14" s="1"/>
  <c r="BL72" i="3"/>
  <c r="AX72" i="14" s="1"/>
  <c r="BM72" i="3"/>
  <c r="AY73" i="14" s="1"/>
  <c r="BN72" i="3"/>
  <c r="BO72" i="3"/>
  <c r="BA73" i="14" s="1"/>
  <c r="BP72" i="3"/>
  <c r="BB73" i="14" s="1"/>
  <c r="BQ72" i="3"/>
  <c r="BC73" i="14" s="1"/>
  <c r="BR72" i="3"/>
  <c r="BS72" i="3"/>
  <c r="BE73" i="14" s="1"/>
  <c r="BT72" i="3"/>
  <c r="BF73" i="14" s="1"/>
  <c r="BU72" i="3"/>
  <c r="BG73" i="14" s="1"/>
  <c r="BV72" i="3"/>
  <c r="BW72" i="3"/>
  <c r="BI73" i="14" s="1"/>
  <c r="BL90" i="3"/>
  <c r="AX91" i="14" s="1"/>
  <c r="BM90" i="3"/>
  <c r="AY91" i="14" s="1"/>
  <c r="BN90" i="3"/>
  <c r="AZ91" i="14" s="1"/>
  <c r="BO90" i="3"/>
  <c r="BP90" i="3"/>
  <c r="BB91" i="14" s="1"/>
  <c r="BQ90" i="3"/>
  <c r="BC91" i="14" s="1"/>
  <c r="BR90" i="3"/>
  <c r="BD91" i="14" s="1"/>
  <c r="BS90" i="3"/>
  <c r="BE91" i="14" s="1"/>
  <c r="BT90" i="3"/>
  <c r="BU90" i="3"/>
  <c r="BG91" i="14" s="1"/>
  <c r="BV90" i="3"/>
  <c r="BH91" i="14" s="1"/>
  <c r="BW90" i="3"/>
  <c r="BI91" i="14" s="1"/>
  <c r="AW74" i="14"/>
  <c r="CL99" i="14"/>
  <c r="CK99" i="14" s="1"/>
  <c r="CL93" i="14"/>
  <c r="CK93" i="14" s="1"/>
  <c r="CL87" i="14"/>
  <c r="CK87" i="14" s="1"/>
  <c r="CL81" i="14"/>
  <c r="CK81" i="14" s="1"/>
  <c r="CL75" i="14"/>
  <c r="CK75" i="14" s="1"/>
  <c r="CL69" i="14"/>
  <c r="CK69" i="14" s="1"/>
  <c r="CM96" i="14"/>
  <c r="CM90" i="14"/>
  <c r="CK90" i="14" s="1"/>
  <c r="CM84" i="14"/>
  <c r="CK84" i="14" s="1"/>
  <c r="CM78" i="14"/>
  <c r="CK78" i="14" s="1"/>
  <c r="CM72" i="14"/>
  <c r="CK72" i="14" s="1"/>
  <c r="CL96" i="14"/>
  <c r="BL39" i="3"/>
  <c r="AX39" i="14" s="1"/>
  <c r="BM39" i="3"/>
  <c r="AY40" i="14" s="1"/>
  <c r="BN39" i="3"/>
  <c r="BO39" i="3"/>
  <c r="BP39" i="3"/>
  <c r="BB40" i="14" s="1"/>
  <c r="BQ39" i="3"/>
  <c r="BC40" i="14" s="1"/>
  <c r="BR39" i="3"/>
  <c r="BS39" i="3"/>
  <c r="BE40" i="14" s="1"/>
  <c r="BT39" i="3"/>
  <c r="BF40" i="14" s="1"/>
  <c r="BU39" i="3"/>
  <c r="BG40" i="14" s="1"/>
  <c r="BM57" i="3"/>
  <c r="BN57" i="3"/>
  <c r="BO57" i="3"/>
  <c r="BA58" i="14" s="1"/>
  <c r="BP57" i="3"/>
  <c r="BB58" i="14" s="1"/>
  <c r="BQ57" i="3"/>
  <c r="BR57" i="3"/>
  <c r="BD58" i="14" s="1"/>
  <c r="BS57" i="3"/>
  <c r="BE58" i="14" s="1"/>
  <c r="BT57" i="3"/>
  <c r="BF58" i="14" s="1"/>
  <c r="BU57" i="3"/>
  <c r="BV57" i="3"/>
  <c r="BW57" i="3"/>
  <c r="BI58" i="14" s="1"/>
  <c r="BL57" i="3"/>
  <c r="AX58" i="14" s="1"/>
  <c r="BM60" i="3"/>
  <c r="BN60" i="3"/>
  <c r="AZ61" i="14" s="1"/>
  <c r="BO60" i="3"/>
  <c r="BA61" i="14" s="1"/>
  <c r="BP60" i="3"/>
  <c r="BB61" i="14" s="1"/>
  <c r="BQ60" i="3"/>
  <c r="BR60" i="3"/>
  <c r="BD61" i="14" s="1"/>
  <c r="BS60" i="3"/>
  <c r="BE61" i="14" s="1"/>
  <c r="BT60" i="3"/>
  <c r="BU60" i="3"/>
  <c r="BV60" i="3"/>
  <c r="BH61" i="14" s="1"/>
  <c r="BW60" i="3"/>
  <c r="BI61" i="14" s="1"/>
  <c r="BL60" i="3"/>
  <c r="AX60" i="14" s="1"/>
  <c r="BL42" i="3"/>
  <c r="AX42" i="14" s="1"/>
  <c r="BM42" i="3"/>
  <c r="BN42" i="3"/>
  <c r="BO42" i="3"/>
  <c r="BA43" i="14" s="1"/>
  <c r="BP42" i="3"/>
  <c r="BB43" i="14" s="1"/>
  <c r="BQ42" i="3"/>
  <c r="BC43" i="14" s="1"/>
  <c r="BR42" i="3"/>
  <c r="BS42" i="3"/>
  <c r="BE43" i="14" s="1"/>
  <c r="BT42" i="3"/>
  <c r="BF43" i="14" s="1"/>
  <c r="BU42" i="3"/>
  <c r="BL66" i="3"/>
  <c r="AX66" i="14" s="1"/>
  <c r="BM66" i="3"/>
  <c r="AY67" i="14" s="1"/>
  <c r="BN66" i="3"/>
  <c r="BO66" i="3"/>
  <c r="BA67" i="14" s="1"/>
  <c r="BP66" i="3"/>
  <c r="BB67" i="14" s="1"/>
  <c r="BQ66" i="3"/>
  <c r="BC67" i="14" s="1"/>
  <c r="BR66" i="3"/>
  <c r="BS66" i="3"/>
  <c r="BT66" i="3"/>
  <c r="BF67" i="14" s="1"/>
  <c r="BU66" i="3"/>
  <c r="BG67" i="14" s="1"/>
  <c r="BV66" i="3"/>
  <c r="BW66" i="3"/>
  <c r="BI67" i="14" s="1"/>
  <c r="BM54" i="3"/>
  <c r="BN54" i="3"/>
  <c r="AZ55" i="14" s="1"/>
  <c r="BO54" i="3"/>
  <c r="BA55" i="14" s="1"/>
  <c r="BP54" i="3"/>
  <c r="BQ54" i="3"/>
  <c r="BR54" i="3"/>
  <c r="BD55" i="14" s="1"/>
  <c r="BS54" i="3"/>
  <c r="BE55" i="14" s="1"/>
  <c r="BT54" i="3"/>
  <c r="BU54" i="3"/>
  <c r="BV54" i="3"/>
  <c r="BH55" i="14" s="1"/>
  <c r="BW54" i="3"/>
  <c r="BI55" i="14" s="1"/>
  <c r="BL54" i="3"/>
  <c r="AX54" i="14" s="1"/>
  <c r="BL36" i="3"/>
  <c r="AX36" i="14" s="1"/>
  <c r="BM36" i="3"/>
  <c r="BN36" i="3"/>
  <c r="BO36" i="3"/>
  <c r="BA37" i="14" s="1"/>
  <c r="BP36" i="3"/>
  <c r="BB37" i="14" s="1"/>
  <c r="BQ36" i="3"/>
  <c r="BR36" i="3"/>
  <c r="BD37" i="14" s="1"/>
  <c r="BS36" i="3"/>
  <c r="BE37" i="14" s="1"/>
  <c r="BT36" i="3"/>
  <c r="BF37" i="14" s="1"/>
  <c r="BU36" i="3"/>
  <c r="BL45" i="3"/>
  <c r="AX45" i="14" s="1"/>
  <c r="BM45" i="3"/>
  <c r="AY46" i="14" s="1"/>
  <c r="BN45" i="3"/>
  <c r="BO45" i="3"/>
  <c r="BP45" i="3"/>
  <c r="BB46" i="14" s="1"/>
  <c r="BQ45" i="3"/>
  <c r="BC46" i="14" s="1"/>
  <c r="BR45" i="3"/>
  <c r="BS45" i="3"/>
  <c r="BT45" i="3"/>
  <c r="BF46" i="14" s="1"/>
  <c r="BU45" i="3"/>
  <c r="BG46" i="14" s="1"/>
  <c r="BL51" i="3"/>
  <c r="AX51" i="14" s="1"/>
  <c r="BM51" i="3"/>
  <c r="AY52" i="14" s="1"/>
  <c r="BN51" i="3"/>
  <c r="AZ52" i="14" s="1"/>
  <c r="BO51" i="3"/>
  <c r="BA52" i="14" s="1"/>
  <c r="BP51" i="3"/>
  <c r="BB52" i="14" s="1"/>
  <c r="BQ51" i="3"/>
  <c r="BC52" i="14" s="1"/>
  <c r="BR51" i="3"/>
  <c r="BD52" i="14" s="1"/>
  <c r="BS51" i="3"/>
  <c r="BE52" i="14" s="1"/>
  <c r="BT51" i="3"/>
  <c r="BF52" i="14" s="1"/>
  <c r="BU51" i="3"/>
  <c r="BG52" i="14" s="1"/>
  <c r="BV51" i="3"/>
  <c r="BH52" i="14" s="1"/>
  <c r="BW51" i="3"/>
  <c r="BI52" i="14" s="1"/>
  <c r="CL63" i="14"/>
  <c r="CK63" i="14" s="1"/>
  <c r="CL57" i="14"/>
  <c r="CK57" i="14" s="1"/>
  <c r="CL51" i="14"/>
  <c r="CK51" i="14" s="1"/>
  <c r="CL45" i="14"/>
  <c r="CK45" i="14" s="1"/>
  <c r="CL39" i="14"/>
  <c r="CK39" i="14" s="1"/>
  <c r="CL66" i="14"/>
  <c r="CK66" i="14" s="1"/>
  <c r="CL60" i="14"/>
  <c r="CL54" i="14"/>
  <c r="CK54" i="14" s="1"/>
  <c r="CL48" i="14"/>
  <c r="CK48" i="14" s="1"/>
  <c r="CL42" i="14"/>
  <c r="CK42" i="14" s="1"/>
  <c r="CL36" i="14"/>
  <c r="CK36" i="14" s="1"/>
  <c r="CM60" i="14"/>
  <c r="CL12" i="14"/>
  <c r="CK12" i="14" s="1"/>
  <c r="CL30" i="14"/>
  <c r="CK30" i="14" s="1"/>
  <c r="CL24" i="14"/>
  <c r="CK24" i="14" s="1"/>
  <c r="CL18" i="14"/>
  <c r="CK18" i="14" s="1"/>
  <c r="CM33" i="14"/>
  <c r="CK33" i="14" s="1"/>
  <c r="CM27" i="14"/>
  <c r="CK27" i="14" s="1"/>
  <c r="CM21" i="14"/>
  <c r="CK21" i="14" s="1"/>
  <c r="CM15" i="14"/>
  <c r="CK15" i="14" s="1"/>
  <c r="CL480" i="14"/>
  <c r="CK480" i="14" s="1"/>
  <c r="BG139" i="14"/>
  <c r="BF145" i="14"/>
  <c r="AX144" i="14"/>
  <c r="BD166" i="14"/>
  <c r="AX166" i="14"/>
  <c r="BB151" i="14"/>
  <c r="BI148" i="14"/>
  <c r="BE148" i="14"/>
  <c r="BA148" i="14"/>
  <c r="AX135" i="14"/>
  <c r="BH136" i="14"/>
  <c r="BD136" i="14"/>
  <c r="AZ136" i="14"/>
  <c r="AX138" i="14"/>
  <c r="AX139" i="14"/>
  <c r="BH139" i="14"/>
  <c r="BF139" i="14"/>
  <c r="BD139" i="14"/>
  <c r="BB139" i="14"/>
  <c r="AZ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G145" i="14"/>
  <c r="BC145" i="14"/>
  <c r="AY145" i="14"/>
  <c r="BG166" i="14"/>
  <c r="BC166" i="14"/>
  <c r="AY166" i="14"/>
  <c r="BG151" i="14"/>
  <c r="BC151" i="14"/>
  <c r="AY151" i="14"/>
  <c r="BB148" i="14"/>
  <c r="BI136" i="14"/>
  <c r="BA136" i="14"/>
  <c r="AX159" i="14"/>
  <c r="BI115" i="14"/>
  <c r="BG115" i="14"/>
  <c r="BE115" i="14"/>
  <c r="BC115" i="14"/>
  <c r="BA115" i="14"/>
  <c r="AY115" i="14"/>
  <c r="AX126" i="14"/>
  <c r="AX127" i="14"/>
  <c r="BH127" i="14"/>
  <c r="BF127" i="14"/>
  <c r="BD127" i="14"/>
  <c r="BB127" i="14"/>
  <c r="AZ127" i="14"/>
  <c r="BI133" i="14"/>
  <c r="BG133" i="14"/>
  <c r="BE133" i="14"/>
  <c r="BC133" i="14"/>
  <c r="BA133" i="14"/>
  <c r="AY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AY121" i="14"/>
  <c r="BF109" i="14"/>
  <c r="BD112" i="14"/>
  <c r="AX123" i="14"/>
  <c r="AX124" i="14"/>
  <c r="BH124" i="14"/>
  <c r="BF124" i="14"/>
  <c r="BD124" i="14"/>
  <c r="BB124"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32" i="14"/>
  <c r="AX120" i="14"/>
  <c r="AX121" i="14"/>
  <c r="BH121" i="14"/>
  <c r="BF121" i="14"/>
  <c r="BD121" i="14"/>
  <c r="BB121" i="14"/>
  <c r="AZ121" i="14"/>
  <c r="AX102" i="14"/>
  <c r="AX103" i="14"/>
  <c r="BH103" i="14"/>
  <c r="BF103" i="14"/>
  <c r="BD103" i="14"/>
  <c r="BB103" i="14"/>
  <c r="AZ103" i="14"/>
  <c r="BI109" i="14"/>
  <c r="BG109" i="14"/>
  <c r="BE109" i="14"/>
  <c r="BC109" i="14"/>
  <c r="BA109" i="14"/>
  <c r="AY109" i="14"/>
  <c r="BI112" i="14"/>
  <c r="BG112" i="14"/>
  <c r="BE112" i="14"/>
  <c r="BC112" i="14"/>
  <c r="BA112" i="14"/>
  <c r="AY112" i="14"/>
  <c r="BA91" i="14"/>
  <c r="AX84" i="14"/>
  <c r="BG100" i="14"/>
  <c r="AY100" i="14"/>
  <c r="BC94" i="14"/>
  <c r="BG70" i="14"/>
  <c r="AY70" i="14"/>
  <c r="AX81" i="14"/>
  <c r="BF91" i="14"/>
  <c r="AX90" i="14"/>
  <c r="BH73" i="14"/>
  <c r="BD73" i="14"/>
  <c r="AZ73" i="14"/>
  <c r="AX73" i="14"/>
  <c r="BG85" i="14"/>
  <c r="BC85" i="14"/>
  <c r="AY85" i="14"/>
  <c r="BF100" i="14"/>
  <c r="BB100" i="14"/>
  <c r="AX99" i="14"/>
  <c r="BH94" i="14"/>
  <c r="BD94" i="14"/>
  <c r="AZ94" i="14"/>
  <c r="AX94" i="14"/>
  <c r="BF70" i="14"/>
  <c r="BB70" i="14"/>
  <c r="AX69" i="14"/>
  <c r="BL75" i="3"/>
  <c r="AX76" i="14" s="1"/>
  <c r="BM75" i="3"/>
  <c r="AY76" i="14" s="1"/>
  <c r="BN75" i="3"/>
  <c r="AZ76" i="14" s="1"/>
  <c r="BO75" i="3"/>
  <c r="BA76" i="14" s="1"/>
  <c r="BP75" i="3"/>
  <c r="BB76" i="14" s="1"/>
  <c r="BQ75" i="3"/>
  <c r="BC76" i="14" s="1"/>
  <c r="BR75" i="3"/>
  <c r="BD76" i="14" s="1"/>
  <c r="BS75" i="3"/>
  <c r="BE76" i="14" s="1"/>
  <c r="BT75" i="3"/>
  <c r="BF76" i="14" s="1"/>
  <c r="BU75" i="3"/>
  <c r="BG76" i="14" s="1"/>
  <c r="BV75" i="3"/>
  <c r="BH76" i="14" s="1"/>
  <c r="BW75" i="3"/>
  <c r="BI76" i="14" s="1"/>
  <c r="BI79" i="14"/>
  <c r="BG79" i="14"/>
  <c r="BE79" i="14"/>
  <c r="BC79" i="14"/>
  <c r="BA79" i="14"/>
  <c r="AY79" i="14"/>
  <c r="BI82" i="14"/>
  <c r="BG82" i="14"/>
  <c r="BE82" i="14"/>
  <c r="BC82" i="14"/>
  <c r="BA82" i="14"/>
  <c r="AY82" i="14"/>
  <c r="BE46" i="14"/>
  <c r="BA46" i="14"/>
  <c r="BG37" i="14"/>
  <c r="BC37" i="14"/>
  <c r="AY37" i="14"/>
  <c r="AX55" i="14"/>
  <c r="BF55" i="14"/>
  <c r="BB55" i="14"/>
  <c r="BE67" i="14"/>
  <c r="BG43" i="14"/>
  <c r="AY43" i="14"/>
  <c r="BF61" i="14"/>
  <c r="BG58" i="14"/>
  <c r="BC58" i="14"/>
  <c r="AY58" i="14"/>
  <c r="BA40" i="14"/>
  <c r="AX52" i="14"/>
  <c r="BL63" i="3"/>
  <c r="AX63" i="14" s="1"/>
  <c r="BM63" i="3"/>
  <c r="AY64" i="14" s="1"/>
  <c r="BN63" i="3"/>
  <c r="AZ64" i="14" s="1"/>
  <c r="BO63" i="3"/>
  <c r="BA64" i="14" s="1"/>
  <c r="BP63" i="3"/>
  <c r="BB64" i="14" s="1"/>
  <c r="BQ63" i="3"/>
  <c r="BC64" i="14" s="1"/>
  <c r="BR63" i="3"/>
  <c r="BD64" i="14" s="1"/>
  <c r="BS63" i="3"/>
  <c r="BE64" i="14" s="1"/>
  <c r="BT63" i="3"/>
  <c r="BF64" i="14" s="1"/>
  <c r="BU63" i="3"/>
  <c r="BG64" i="14" s="1"/>
  <c r="BV63" i="3"/>
  <c r="BH64" i="14" s="1"/>
  <c r="BW63" i="3"/>
  <c r="BI64" i="14" s="1"/>
  <c r="BD46" i="14"/>
  <c r="AZ46" i="14"/>
  <c r="AX46" i="14"/>
  <c r="AZ37" i="14"/>
  <c r="BG55" i="14"/>
  <c r="BC55" i="14"/>
  <c r="AY55" i="14"/>
  <c r="BH67" i="14"/>
  <c r="BD67" i="14"/>
  <c r="AZ67" i="14"/>
  <c r="AX67" i="14"/>
  <c r="BD43" i="14"/>
  <c r="AZ43" i="14"/>
  <c r="AX43" i="14"/>
  <c r="BG61" i="14"/>
  <c r="BC61" i="14"/>
  <c r="AY61" i="14"/>
  <c r="BH58" i="14"/>
  <c r="AZ58" i="14"/>
  <c r="BD40" i="14"/>
  <c r="AZ40" i="14"/>
  <c r="AX40" i="14"/>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AX117" i="14"/>
  <c r="AX129" i="14"/>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AX75" i="14"/>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AX64" i="14"/>
  <c r="BL486" i="3"/>
  <c r="AX486" i="14" s="1"/>
  <c r="BL483" i="3"/>
  <c r="AX483" i="14" s="1"/>
  <c r="AX87" i="14"/>
  <c r="BS9" i="3"/>
  <c r="BE10" i="14" s="1"/>
  <c r="BU9" i="3"/>
  <c r="BG10" i="14" s="1"/>
  <c r="BN9" i="3"/>
  <c r="AZ10" i="14" s="1"/>
  <c r="BO9" i="3"/>
  <c r="BA10" i="14" s="1"/>
  <c r="BM9" i="3"/>
  <c r="AY10" i="14" s="1"/>
  <c r="BR9" i="3"/>
  <c r="BD10" i="14" s="1"/>
  <c r="BT9" i="3"/>
  <c r="BF10" i="14" s="1"/>
  <c r="BP9" i="3"/>
  <c r="BB10" i="14" s="1"/>
  <c r="BQ9" i="3"/>
  <c r="BC10" i="14" s="1"/>
  <c r="BL9" i="3"/>
  <c r="AX10" i="14" s="1"/>
  <c r="BN24" i="3"/>
  <c r="AZ25" i="14" s="1"/>
  <c r="BP24" i="3"/>
  <c r="BB25" i="14" s="1"/>
  <c r="BR24" i="3"/>
  <c r="BD25" i="14" s="1"/>
  <c r="BT24" i="3"/>
  <c r="BF25" i="14" s="1"/>
  <c r="BM24" i="3"/>
  <c r="AY25" i="14" s="1"/>
  <c r="BO24" i="3"/>
  <c r="BA25" i="14" s="1"/>
  <c r="BQ24" i="3"/>
  <c r="BC25" i="14" s="1"/>
  <c r="BS24" i="3"/>
  <c r="BE25" i="14" s="1"/>
  <c r="BU24" i="3"/>
  <c r="BG25" i="14" s="1"/>
  <c r="BL24" i="3"/>
  <c r="AX24" i="14" s="1"/>
  <c r="AX9" i="14"/>
  <c r="BL48" i="3"/>
  <c r="AX49" i="14" s="1"/>
  <c r="BM48" i="3"/>
  <c r="AY49" i="14" s="1"/>
  <c r="BN48" i="3"/>
  <c r="AZ49" i="14" s="1"/>
  <c r="BO48" i="3"/>
  <c r="BA49" i="14" s="1"/>
  <c r="BP48" i="3"/>
  <c r="BB49" i="14" s="1"/>
  <c r="BQ48" i="3"/>
  <c r="BC49" i="14" s="1"/>
  <c r="BR48" i="3"/>
  <c r="BD49" i="14" s="1"/>
  <c r="BS48" i="3"/>
  <c r="BE49" i="14" s="1"/>
  <c r="BT48" i="3"/>
  <c r="BF49" i="14" s="1"/>
  <c r="BU48" i="3"/>
  <c r="BG49" i="14" s="1"/>
  <c r="BM33" i="3"/>
  <c r="AY34" i="14" s="1"/>
  <c r="BO33" i="3"/>
  <c r="BA34" i="14" s="1"/>
  <c r="BQ33" i="3"/>
  <c r="BC34" i="14" s="1"/>
  <c r="BS33" i="3"/>
  <c r="BE34" i="14" s="1"/>
  <c r="BU33" i="3"/>
  <c r="BG34" i="14" s="1"/>
  <c r="BN33" i="3"/>
  <c r="AZ34" i="14" s="1"/>
  <c r="BP33" i="3"/>
  <c r="BB34" i="14" s="1"/>
  <c r="BR33" i="3"/>
  <c r="BD34" i="14" s="1"/>
  <c r="BT33" i="3"/>
  <c r="BF34" i="14" s="1"/>
  <c r="BL33" i="3"/>
  <c r="AX33" i="14" s="1"/>
  <c r="AX25" i="14"/>
  <c r="AX48" i="14"/>
  <c r="BN30" i="3"/>
  <c r="AZ31" i="14" s="1"/>
  <c r="BP30" i="3"/>
  <c r="BB31" i="14" s="1"/>
  <c r="BR30" i="3"/>
  <c r="BD31" i="14" s="1"/>
  <c r="BT30" i="3"/>
  <c r="BF31" i="14" s="1"/>
  <c r="BM30" i="3"/>
  <c r="AY31" i="14" s="1"/>
  <c r="BO30" i="3"/>
  <c r="BA31" i="14" s="1"/>
  <c r="BQ30" i="3"/>
  <c r="BC31" i="14" s="1"/>
  <c r="BS30" i="3"/>
  <c r="BE31" i="14" s="1"/>
  <c r="BU30" i="3"/>
  <c r="BG31" i="14" s="1"/>
  <c r="BL30" i="3"/>
  <c r="AX31" i="14" s="1"/>
  <c r="BM15" i="3"/>
  <c r="AY16" i="14" s="1"/>
  <c r="BO15" i="3"/>
  <c r="BA16" i="14" s="1"/>
  <c r="BQ15" i="3"/>
  <c r="BC16" i="14" s="1"/>
  <c r="BS15" i="3"/>
  <c r="BE16" i="14" s="1"/>
  <c r="BU15" i="3"/>
  <c r="BG16" i="14" s="1"/>
  <c r="BN15" i="3"/>
  <c r="AZ16" i="14" s="1"/>
  <c r="BP15" i="3"/>
  <c r="BB16" i="14" s="1"/>
  <c r="BR15" i="3"/>
  <c r="BD16" i="14" s="1"/>
  <c r="BT15" i="3"/>
  <c r="BF16" i="14" s="1"/>
  <c r="BL15" i="3"/>
  <c r="AX15" i="14" s="1"/>
  <c r="BM27" i="3"/>
  <c r="AY28" i="14" s="1"/>
  <c r="BO27" i="3"/>
  <c r="BA28" i="14" s="1"/>
  <c r="BQ27" i="3"/>
  <c r="BC28" i="14" s="1"/>
  <c r="BS27" i="3"/>
  <c r="BE28" i="14" s="1"/>
  <c r="BU27" i="3"/>
  <c r="BG28" i="14" s="1"/>
  <c r="BN27" i="3"/>
  <c r="AZ28" i="14" s="1"/>
  <c r="BP27" i="3"/>
  <c r="BB28" i="14" s="1"/>
  <c r="BR27" i="3"/>
  <c r="BD28" i="14" s="1"/>
  <c r="BT27" i="3"/>
  <c r="BF28" i="14" s="1"/>
  <c r="BL27" i="3"/>
  <c r="AX27" i="14" s="1"/>
  <c r="BM21" i="3"/>
  <c r="AY22" i="14" s="1"/>
  <c r="BO21" i="3"/>
  <c r="BA22" i="14" s="1"/>
  <c r="BQ21" i="3"/>
  <c r="BC22" i="14" s="1"/>
  <c r="BS21" i="3"/>
  <c r="BE22" i="14" s="1"/>
  <c r="BU21" i="3"/>
  <c r="BG22" i="14" s="1"/>
  <c r="BN21" i="3"/>
  <c r="AZ22" i="14" s="1"/>
  <c r="BP21" i="3"/>
  <c r="BB22" i="14" s="1"/>
  <c r="BR21" i="3"/>
  <c r="BD22" i="14" s="1"/>
  <c r="BT21" i="3"/>
  <c r="BF22" i="14" s="1"/>
  <c r="BL21" i="3"/>
  <c r="AX21" i="14" s="1"/>
  <c r="BN12" i="3"/>
  <c r="AZ13" i="14" s="1"/>
  <c r="BP12" i="3"/>
  <c r="BB13" i="14" s="1"/>
  <c r="BR12" i="3"/>
  <c r="BD13" i="14" s="1"/>
  <c r="BT12" i="3"/>
  <c r="BF13" i="14" s="1"/>
  <c r="BM12" i="3"/>
  <c r="AY13" i="14" s="1"/>
  <c r="BO12" i="3"/>
  <c r="BA13" i="14" s="1"/>
  <c r="BQ12" i="3"/>
  <c r="BC13" i="14" s="1"/>
  <c r="BS12" i="3"/>
  <c r="BE13" i="14" s="1"/>
  <c r="BU12" i="3"/>
  <c r="BG13" i="14" s="1"/>
  <c r="BL12" i="3"/>
  <c r="AX12" i="14" s="1"/>
  <c r="BM480" i="3"/>
  <c r="AY481" i="14" s="1"/>
  <c r="BL480" i="3"/>
  <c r="AX481" i="14" s="1"/>
  <c r="AX13" i="14"/>
  <c r="AX480" i="14"/>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BN18" i="3"/>
  <c r="AZ19" i="14" s="1"/>
  <c r="BP18" i="3"/>
  <c r="BB19" i="14" s="1"/>
  <c r="BR18" i="3"/>
  <c r="BD19" i="14" s="1"/>
  <c r="BT18" i="3"/>
  <c r="BF19" i="14" s="1"/>
  <c r="BM18" i="3"/>
  <c r="AY19" i="14" s="1"/>
  <c r="BO18" i="3"/>
  <c r="BA19" i="14" s="1"/>
  <c r="BQ18" i="3"/>
  <c r="BC19" i="14" s="1"/>
  <c r="BS18" i="3"/>
  <c r="BE19" i="14" s="1"/>
  <c r="BU18" i="3"/>
  <c r="BG19" i="14" s="1"/>
  <c r="BL18" i="3"/>
  <c r="AX19" i="14" s="1"/>
  <c r="AX154" i="14"/>
  <c r="AX18" i="14"/>
  <c r="G9" i="8"/>
  <c r="AW212" i="14"/>
  <c r="N10" i="8" l="1"/>
  <c r="K10" i="8"/>
  <c r="O10" i="8"/>
  <c r="D9" i="11"/>
  <c r="AD5" i="14"/>
  <c r="AH5" i="14"/>
  <c r="AC28" i="10" s="1"/>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W752" i="14" s="1"/>
  <c r="AS344" i="14"/>
  <c r="AQ620" i="14"/>
  <c r="AQ608" i="14"/>
  <c r="AQ602" i="14"/>
  <c r="AQ599" i="14"/>
  <c r="AK851" i="14"/>
  <c r="AK788" i="14"/>
  <c r="AX241" i="14"/>
  <c r="CK96" i="14"/>
  <c r="AX37"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X16" i="14"/>
  <c r="AS776" i="14"/>
  <c r="AG92" i="14"/>
  <c r="AW92" i="14" s="1"/>
  <c r="AR68" i="14"/>
  <c r="AL533" i="14"/>
  <c r="AL452" i="14"/>
  <c r="AL422" i="14"/>
  <c r="AL407" i="14"/>
  <c r="AL401" i="14"/>
  <c r="AL395" i="14"/>
  <c r="AL392" i="14"/>
  <c r="AK647" i="14"/>
  <c r="AS632" i="14"/>
  <c r="AS584" i="14"/>
  <c r="AS560" i="14"/>
  <c r="AS548" i="14"/>
  <c r="AG545" i="14"/>
  <c r="AS542" i="14"/>
  <c r="AS539" i="14"/>
  <c r="AG533" i="14"/>
  <c r="AG527" i="14"/>
  <c r="AG32" i="14"/>
  <c r="AW32" i="14" s="1"/>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T26" i="10"/>
  <c r="T24" i="10"/>
  <c r="H26" i="10"/>
  <c r="H24" i="10"/>
  <c r="K26" i="10"/>
  <c r="K24" i="10"/>
  <c r="AC26" i="10"/>
  <c r="AC24" i="10"/>
  <c r="AT488" i="14"/>
  <c r="AT464" i="14"/>
  <c r="AT452" i="14"/>
  <c r="AT446" i="14"/>
  <c r="AT443" i="14"/>
  <c r="AG80" i="14"/>
  <c r="AW80" i="14" s="1"/>
  <c r="AG68" i="14"/>
  <c r="AW68" i="14" s="1"/>
  <c r="AR44" i="14"/>
  <c r="AQ224" i="14"/>
  <c r="AQ218" i="14"/>
  <c r="AQ215" i="14"/>
  <c r="AX487" i="14"/>
  <c r="N26" i="10"/>
  <c r="N24" i="10"/>
  <c r="W26" i="10"/>
  <c r="W24" i="10"/>
  <c r="Q26" i="10"/>
  <c r="Q24" i="10"/>
  <c r="E26" i="10"/>
  <c r="E24" i="10"/>
  <c r="AF26" i="10"/>
  <c r="AF24" i="10"/>
  <c r="Z26" i="10"/>
  <c r="Z24" i="10"/>
  <c r="B13" i="10"/>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W20" i="14" s="1"/>
  <c r="AR860" i="14"/>
  <c r="AR812" i="14"/>
  <c r="AR788" i="14"/>
  <c r="AR776" i="14"/>
  <c r="AF773" i="14"/>
  <c r="AW773" i="14" s="1"/>
  <c r="AR770" i="14"/>
  <c r="AR767" i="14"/>
  <c r="AF761" i="14"/>
  <c r="AF755" i="14"/>
  <c r="AR476" i="14"/>
  <c r="AR428" i="14"/>
  <c r="AR404" i="14"/>
  <c r="AR392" i="14"/>
  <c r="AF389" i="14"/>
  <c r="AR386" i="14"/>
  <c r="AR383" i="14"/>
  <c r="AF377" i="14"/>
  <c r="AF371" i="14"/>
  <c r="AQ500" i="14"/>
  <c r="AQ452" i="14"/>
  <c r="AQ428" i="14"/>
  <c r="AQ416" i="14"/>
  <c r="AQ410" i="14"/>
  <c r="AQ407" i="14"/>
  <c r="AE8" i="14"/>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B37" i="10"/>
  <c r="CU1" i="18" s="1"/>
  <c r="B36" i="10"/>
  <c r="F10" i="8"/>
  <c r="G10" i="8"/>
  <c r="AX106" i="14"/>
  <c r="AX105" i="14"/>
  <c r="AX114" i="14"/>
  <c r="AX115" i="14"/>
  <c r="AX109" i="14"/>
  <c r="AX108" i="14"/>
  <c r="AX111" i="14"/>
  <c r="AX112" i="14"/>
  <c r="AX151" i="14"/>
  <c r="AX150" i="14"/>
  <c r="AX148" i="14"/>
  <c r="AX147" i="14"/>
  <c r="AX162" i="14"/>
  <c r="AX141" i="14"/>
  <c r="AX57" i="14"/>
  <c r="AX61" i="14"/>
  <c r="CK60"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W161" i="14" s="1"/>
  <c r="AJ155" i="14"/>
  <c r="AJ149" i="14"/>
  <c r="AW149" i="14" s="1"/>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W56" i="14" s="1"/>
  <c r="CK9" i="14"/>
  <c r="AL16" i="10"/>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W245" i="14" s="1"/>
  <c r="AG239" i="14"/>
  <c r="AW239" i="14" s="1"/>
  <c r="AS104" i="14"/>
  <c r="AS80" i="14"/>
  <c r="AS68" i="14"/>
  <c r="AG65" i="14"/>
  <c r="AS62" i="14"/>
  <c r="AS59" i="14"/>
  <c r="AG53" i="14"/>
  <c r="AG47" i="14"/>
  <c r="AW47" i="14" s="1"/>
  <c r="AG8" i="14"/>
  <c r="AR20" i="14"/>
  <c r="AP134" i="14"/>
  <c r="AP131" i="14"/>
  <c r="AO296" i="14"/>
  <c r="AO290" i="14"/>
  <c r="AO287" i="14"/>
  <c r="AO104" i="14"/>
  <c r="AO98" i="14"/>
  <c r="AO95" i="14"/>
  <c r="AN47" i="14"/>
  <c r="AN44" i="14"/>
  <c r="AN20" i="14"/>
  <c r="AA89" i="14"/>
  <c r="AA83" i="14"/>
  <c r="AA77" i="14"/>
  <c r="AA71" i="14"/>
  <c r="AR884" i="14"/>
  <c r="AR872" i="14"/>
  <c r="AF869" i="14"/>
  <c r="AW869" i="14" s="1"/>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B28" i="10"/>
  <c r="E5" i="6" s="1"/>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T19" i="10"/>
  <c r="T20" i="10" s="1"/>
  <c r="BQ1" i="18" s="1"/>
  <c r="AL10" i="10"/>
  <c r="AJ8" i="14"/>
  <c r="AH8" i="14"/>
  <c r="AS8" i="14"/>
  <c r="AR8" i="14"/>
  <c r="AC8" i="14"/>
  <c r="BH6" i="14"/>
  <c r="BF6" i="14"/>
  <c r="BD6" i="14"/>
  <c r="BB6" i="14"/>
  <c r="AZ6" i="14"/>
  <c r="BI6" i="14"/>
  <c r="BG6" i="14"/>
  <c r="BE6" i="14"/>
  <c r="BC6" i="14"/>
  <c r="BA6" i="14"/>
  <c r="AY6" i="14"/>
  <c r="AV8" i="14"/>
  <c r="AT8" i="14"/>
  <c r="AQ8" i="14"/>
  <c r="AP8" i="14"/>
  <c r="AO8" i="14"/>
  <c r="AN8" i="14"/>
  <c r="H19" i="10"/>
  <c r="H25" i="10" s="1"/>
  <c r="AJ5" i="14"/>
  <c r="AI28" i="10" s="1"/>
  <c r="AL18" i="10"/>
  <c r="N19" i="10"/>
  <c r="N25" i="10" s="1"/>
  <c r="AC19" i="10"/>
  <c r="AC27" i="10" s="1"/>
  <c r="W19" i="10"/>
  <c r="W25" i="10" s="1"/>
  <c r="AX22" i="14"/>
  <c r="AX30" i="14"/>
  <c r="AX28" i="14"/>
  <c r="AX79" i="14"/>
  <c r="K19" i="10"/>
  <c r="K25" i="10" s="1"/>
  <c r="E19" i="10"/>
  <c r="E25" i="10" s="1"/>
  <c r="Q19" i="10"/>
  <c r="Q25"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W482" i="14" s="1"/>
  <c r="AV287" i="14"/>
  <c r="AJ287" i="14"/>
  <c r="B3" i="10"/>
  <c r="B6" i="10" s="1"/>
  <c r="B7" i="10" s="1"/>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F31" i="10" s="1"/>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W389" i="14" s="1"/>
  <c r="AG383" i="14"/>
  <c r="AS320" i="14"/>
  <c r="AS308" i="14"/>
  <c r="AG305" i="14"/>
  <c r="AS302" i="14"/>
  <c r="AS299" i="14"/>
  <c r="AG293" i="14"/>
  <c r="AW293" i="14" s="1"/>
  <c r="AG287" i="14"/>
  <c r="AW287" i="14" s="1"/>
  <c r="AS224" i="14"/>
  <c r="AS212" i="14"/>
  <c r="AG209" i="14"/>
  <c r="AW209" i="14" s="1"/>
  <c r="AS206" i="14"/>
  <c r="AS203" i="14"/>
  <c r="AG197" i="14"/>
  <c r="AW197" i="14" s="1"/>
  <c r="AG191" i="14"/>
  <c r="AW191" i="14" s="1"/>
  <c r="AS128" i="14"/>
  <c r="AS116" i="14"/>
  <c r="AG113" i="14"/>
  <c r="AW113" i="14" s="1"/>
  <c r="AS110" i="14"/>
  <c r="AS107" i="14"/>
  <c r="AG101" i="14"/>
  <c r="AW101" i="14" s="1"/>
  <c r="AG95" i="14"/>
  <c r="AW95" i="14" s="1"/>
  <c r="AS32" i="14"/>
  <c r="AS20" i="14"/>
  <c r="AG17" i="14"/>
  <c r="AW17" i="14" s="1"/>
  <c r="AS14" i="14"/>
  <c r="AS11" i="14"/>
  <c r="AG5" i="14"/>
  <c r="Z28" i="10" s="1"/>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W341" i="14" s="1"/>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I6" i="10"/>
  <c r="AI7" i="10" s="1"/>
  <c r="AE1" i="18"/>
  <c r="BC1" i="18"/>
  <c r="N27" i="10"/>
  <c r="N20" i="10"/>
  <c r="BO1" i="18" s="1"/>
  <c r="Z3" i="10"/>
  <c r="B17" i="10"/>
  <c r="AL17" i="10" s="1"/>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34"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W857" i="14" s="1"/>
  <c r="AS854" i="14"/>
  <c r="AS851" i="14"/>
  <c r="AG845" i="14"/>
  <c r="AG839" i="14"/>
  <c r="AS812" i="14"/>
  <c r="AG809" i="14"/>
  <c r="AW809" i="14" s="1"/>
  <c r="AS806" i="14"/>
  <c r="AS803" i="14"/>
  <c r="AG797" i="14"/>
  <c r="AG791" i="14"/>
  <c r="AS764" i="14"/>
  <c r="AG761" i="14"/>
  <c r="AW761" i="14" s="1"/>
  <c r="AS758" i="14"/>
  <c r="AS755" i="14"/>
  <c r="AG749" i="14"/>
  <c r="AG743" i="14"/>
  <c r="AS716" i="14"/>
  <c r="AG713" i="14"/>
  <c r="AW713" i="14" s="1"/>
  <c r="AS710" i="14"/>
  <c r="AS707" i="14"/>
  <c r="AG701" i="14"/>
  <c r="AG695" i="14"/>
  <c r="AS668" i="14"/>
  <c r="AG665" i="14"/>
  <c r="AW665" i="14" s="1"/>
  <c r="AS662" i="14"/>
  <c r="AS659" i="14"/>
  <c r="AG653" i="14"/>
  <c r="AG647" i="14"/>
  <c r="AS620" i="14"/>
  <c r="AG617" i="14"/>
  <c r="AW617" i="14" s="1"/>
  <c r="AS614" i="14"/>
  <c r="AS611" i="14"/>
  <c r="AG605" i="14"/>
  <c r="AG599" i="14"/>
  <c r="AS572" i="14"/>
  <c r="AG569" i="14"/>
  <c r="AW569" i="14" s="1"/>
  <c r="AS566" i="14"/>
  <c r="AS563" i="14"/>
  <c r="AG557" i="14"/>
  <c r="AG551" i="14"/>
  <c r="AS524" i="14"/>
  <c r="AG521" i="14"/>
  <c r="AW521" i="14" s="1"/>
  <c r="AS518" i="14"/>
  <c r="AS515" i="14"/>
  <c r="AG509" i="14"/>
  <c r="AG503" i="14"/>
  <c r="AS476" i="14"/>
  <c r="AG473" i="14"/>
  <c r="AW473" i="14" s="1"/>
  <c r="AS470" i="14"/>
  <c r="AS467" i="14"/>
  <c r="AG461" i="14"/>
  <c r="AG455" i="14"/>
  <c r="AS428" i="14"/>
  <c r="AG425" i="14"/>
  <c r="AW425" i="14" s="1"/>
  <c r="AS422" i="14"/>
  <c r="AS419" i="14"/>
  <c r="AG413" i="14"/>
  <c r="AG407" i="14"/>
  <c r="AS380" i="14"/>
  <c r="AG377" i="14"/>
  <c r="AW377" i="14" s="1"/>
  <c r="AS374" i="14"/>
  <c r="AS371" i="14"/>
  <c r="AG365" i="14"/>
  <c r="AG359" i="14"/>
  <c r="AS332" i="14"/>
  <c r="AG329" i="14"/>
  <c r="AW329" i="14" s="1"/>
  <c r="AS326" i="14"/>
  <c r="AS323" i="14"/>
  <c r="AG317" i="14"/>
  <c r="AG311" i="14"/>
  <c r="AS284" i="14"/>
  <c r="AG281" i="14"/>
  <c r="AW281" i="14" s="1"/>
  <c r="AS278" i="14"/>
  <c r="AS275" i="14"/>
  <c r="AG269" i="14"/>
  <c r="AW269" i="14" s="1"/>
  <c r="AG263" i="14"/>
  <c r="AW263" i="14" s="1"/>
  <c r="AS236" i="14"/>
  <c r="AG233" i="14"/>
  <c r="AW233" i="14" s="1"/>
  <c r="AS230" i="14"/>
  <c r="AS227" i="14"/>
  <c r="AG221" i="14"/>
  <c r="AW221" i="14" s="1"/>
  <c r="AG215" i="14"/>
  <c r="AW215" i="14" s="1"/>
  <c r="AS188" i="14"/>
  <c r="AG185" i="14"/>
  <c r="AW185" i="14" s="1"/>
  <c r="AS182" i="14"/>
  <c r="AS179" i="14"/>
  <c r="AG173" i="14"/>
  <c r="AW173" i="14" s="1"/>
  <c r="AG167" i="14"/>
  <c r="AW167" i="14" s="1"/>
  <c r="AS140" i="14"/>
  <c r="AG137" i="14"/>
  <c r="AW137" i="14" s="1"/>
  <c r="AS134" i="14"/>
  <c r="AS131" i="14"/>
  <c r="AG125" i="14"/>
  <c r="AW125" i="14" s="1"/>
  <c r="AG119" i="14"/>
  <c r="AW119" i="14" s="1"/>
  <c r="AS92" i="14"/>
  <c r="AG89" i="14"/>
  <c r="AW89" i="14" s="1"/>
  <c r="AS86" i="14"/>
  <c r="AS83" i="14"/>
  <c r="AG77" i="14"/>
  <c r="AW77" i="14" s="1"/>
  <c r="AG71" i="14"/>
  <c r="AW71" i="14" s="1"/>
  <c r="AS44" i="14"/>
  <c r="AG41" i="14"/>
  <c r="AW41" i="14" s="1"/>
  <c r="AS38" i="14"/>
  <c r="AS35" i="14"/>
  <c r="AG29" i="14"/>
  <c r="AW29" i="14" s="1"/>
  <c r="AG23" i="14"/>
  <c r="AW23" i="14" s="1"/>
  <c r="AR896" i="14"/>
  <c r="AF893" i="14"/>
  <c r="AR890" i="14"/>
  <c r="AR887" i="14"/>
  <c r="AF881" i="14"/>
  <c r="AW881" i="14" s="1"/>
  <c r="AF875" i="14"/>
  <c r="AR848" i="14"/>
  <c r="AF845" i="14"/>
  <c r="AR842" i="14"/>
  <c r="AR839" i="14"/>
  <c r="AF833" i="14"/>
  <c r="AW833" i="14" s="1"/>
  <c r="AF827" i="14"/>
  <c r="AR800" i="14"/>
  <c r="AF797" i="14"/>
  <c r="AR794" i="14"/>
  <c r="AR791" i="14"/>
  <c r="AF785" i="14"/>
  <c r="AW785" i="14" s="1"/>
  <c r="AF779" i="14"/>
  <c r="AR752" i="14"/>
  <c r="AF749" i="14"/>
  <c r="AR746" i="14"/>
  <c r="AR743" i="14"/>
  <c r="AF737" i="14"/>
  <c r="AW737" i="14" s="1"/>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W545" i="14" s="1"/>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W353" i="14" s="1"/>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W65" i="14" s="1"/>
  <c r="AA53" i="14"/>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10" i="8"/>
  <c r="D29" i="11"/>
  <c r="E6" i="12"/>
  <c r="I6" i="12"/>
  <c r="C7" i="12"/>
  <c r="G7" i="12"/>
  <c r="K7" i="12"/>
  <c r="E8" i="12"/>
  <c r="I8" i="12"/>
  <c r="C9" i="12"/>
  <c r="G9" i="12"/>
  <c r="K9" i="12"/>
  <c r="E10" i="12"/>
  <c r="I10" i="12"/>
  <c r="C11" i="12"/>
  <c r="G11" i="12"/>
  <c r="K11" i="12"/>
  <c r="E12" i="12"/>
  <c r="I12" i="12"/>
  <c r="C13" i="12"/>
  <c r="G13" i="12"/>
  <c r="K13" i="12"/>
  <c r="E14" i="12"/>
  <c r="K13" i="8"/>
  <c r="J13" i="8"/>
  <c r="F13" i="8"/>
  <c r="H13" i="8"/>
  <c r="I13" i="8"/>
  <c r="L13" i="8"/>
  <c r="M13" i="8"/>
  <c r="F14" i="8"/>
  <c r="F15" i="8" s="1"/>
  <c r="F16" i="8" s="1"/>
  <c r="Q16" i="8" s="1"/>
  <c r="E29" i="8" s="1"/>
  <c r="G13" i="8"/>
  <c r="N13" i="8"/>
  <c r="CK153" i="14"/>
  <c r="CK156" i="14"/>
  <c r="AL13" i="10"/>
  <c r="CK3" i="14"/>
  <c r="H27" i="10"/>
  <c r="AF19" i="10"/>
  <c r="AF25" i="10" s="1"/>
  <c r="W20" i="10"/>
  <c r="BR1" i="18" s="1"/>
  <c r="AS1" i="18"/>
  <c r="I10" i="8"/>
  <c r="J6" i="8"/>
  <c r="J8" i="8" s="1"/>
  <c r="J10" i="8" s="1"/>
  <c r="B15" i="10"/>
  <c r="B12" i="10"/>
  <c r="AX898" i="14"/>
  <c r="AX850" i="14"/>
  <c r="AX802" i="14"/>
  <c r="AX754" i="14"/>
  <c r="AX706" i="14"/>
  <c r="AX658" i="14"/>
  <c r="AX625" i="14"/>
  <c r="AX552" i="14"/>
  <c r="AX553" i="14"/>
  <c r="AL12" i="10"/>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BA620" i="3"/>
  <c r="AZ617" i="3"/>
  <c r="BA614" i="3"/>
  <c r="AZ611" i="3"/>
  <c r="BA608" i="3"/>
  <c r="AZ605" i="3"/>
  <c r="BA602" i="3"/>
  <c r="AZ599" i="3"/>
  <c r="BA596" i="3"/>
  <c r="AZ593" i="3"/>
  <c r="BA590" i="3"/>
  <c r="AZ587" i="3"/>
  <c r="BA584" i="3"/>
  <c r="AZ581" i="3"/>
  <c r="BA578" i="3"/>
  <c r="AZ575" i="3"/>
  <c r="BA572" i="3"/>
  <c r="AZ569" i="3"/>
  <c r="BA566" i="3"/>
  <c r="AZ563" i="3"/>
  <c r="BA560" i="3"/>
  <c r="AZ557" i="3"/>
  <c r="BA554" i="3"/>
  <c r="AZ551" i="3"/>
  <c r="BA548" i="3"/>
  <c r="AZ545" i="3"/>
  <c r="BA542" i="3"/>
  <c r="AZ539" i="3"/>
  <c r="BA536" i="3"/>
  <c r="AZ533" i="3"/>
  <c r="BA530" i="3"/>
  <c r="AZ527" i="3"/>
  <c r="BA524" i="3"/>
  <c r="AZ521" i="3"/>
  <c r="BA518" i="3"/>
  <c r="AZ515" i="3"/>
  <c r="BA512" i="3"/>
  <c r="AZ509" i="3"/>
  <c r="BA506" i="3"/>
  <c r="AZ503" i="3"/>
  <c r="BA500" i="3"/>
  <c r="AZ497" i="3"/>
  <c r="BA494" i="3"/>
  <c r="AZ491" i="3"/>
  <c r="BA488" i="3"/>
  <c r="AZ485" i="3"/>
  <c r="BA482" i="3"/>
  <c r="AZ479" i="3"/>
  <c r="BA476" i="3"/>
  <c r="AZ473" i="3"/>
  <c r="BA470" i="3"/>
  <c r="AZ467" i="3"/>
  <c r="BA464" i="3"/>
  <c r="AZ461" i="3"/>
  <c r="BA458" i="3"/>
  <c r="AZ455" i="3"/>
  <c r="BA452" i="3"/>
  <c r="AZ449" i="3"/>
  <c r="BA446" i="3"/>
  <c r="AZ443" i="3"/>
  <c r="BA440" i="3"/>
  <c r="AY436" i="3"/>
  <c r="AZ437" i="3"/>
  <c r="AZ427" i="3"/>
  <c r="BA428"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BA101" i="3"/>
  <c r="AZ98" i="3"/>
  <c r="BA95" i="3"/>
  <c r="AZ92" i="3"/>
  <c r="BA89" i="3"/>
  <c r="AZ86" i="3"/>
  <c r="BA83" i="3"/>
  <c r="AZ80" i="3"/>
  <c r="BA77" i="3"/>
  <c r="AZ74" i="3"/>
  <c r="BA71" i="3"/>
  <c r="AZ68" i="3"/>
  <c r="BA65" i="3"/>
  <c r="AZ62" i="3"/>
  <c r="BA59" i="3"/>
  <c r="AZ56" i="3"/>
  <c r="BA53" i="3"/>
  <c r="AZ50" i="3"/>
  <c r="BA47" i="3"/>
  <c r="AZ44" i="3"/>
  <c r="BA41" i="3"/>
  <c r="AZ38" i="3"/>
  <c r="BA35" i="3"/>
  <c r="AZ32" i="3"/>
  <c r="BA29" i="3"/>
  <c r="AZ26" i="3"/>
  <c r="BA23" i="3"/>
  <c r="AZ20" i="3"/>
  <c r="BA17" i="3"/>
  <c r="AZ14" i="3"/>
  <c r="BA11" i="3"/>
  <c r="BA5"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BA398" i="3"/>
  <c r="AZ395" i="3"/>
  <c r="BA392" i="3"/>
  <c r="AZ389" i="3"/>
  <c r="BA386" i="3"/>
  <c r="AZ383" i="3"/>
  <c r="BA380" i="3"/>
  <c r="AZ377" i="3"/>
  <c r="BA374" i="3"/>
  <c r="AZ371" i="3"/>
  <c r="BA368" i="3"/>
  <c r="AZ365" i="3"/>
  <c r="BA362" i="3"/>
  <c r="AZ359" i="3"/>
  <c r="AZ323" i="3"/>
  <c r="AZ322" i="3" s="1"/>
  <c r="BA320" i="3"/>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W899" i="14" s="1"/>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W515" i="14" s="1"/>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W227" i="14" s="1"/>
  <c r="AG203" i="14"/>
  <c r="AW203" i="14" s="1"/>
  <c r="AG179" i="14"/>
  <c r="AW179" i="14" s="1"/>
  <c r="AG155" i="14"/>
  <c r="AW155" i="14" s="1"/>
  <c r="AG131" i="14"/>
  <c r="AW131" i="14" s="1"/>
  <c r="AG107" i="14"/>
  <c r="AW107" i="14" s="1"/>
  <c r="AG83" i="14"/>
  <c r="AW83" i="14" s="1"/>
  <c r="AG59" i="14"/>
  <c r="AW59" i="14" s="1"/>
  <c r="AG35" i="14"/>
  <c r="AW35" i="14" s="1"/>
  <c r="AG11" i="14"/>
  <c r="AW11" i="14" s="1"/>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W815" i="14" s="1"/>
  <c r="AF791" i="14"/>
  <c r="AW791" i="14" s="1"/>
  <c r="AF767" i="14"/>
  <c r="AW767" i="14" s="1"/>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W383" i="14" s="1"/>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BB1" i="18"/>
  <c r="AD1" i="18"/>
  <c r="AB1" i="18"/>
  <c r="AZ1" i="18"/>
  <c r="K20" i="10"/>
  <c r="BN1" i="18" s="1"/>
  <c r="K27" i="10"/>
  <c r="E27" i="10"/>
  <c r="E20" i="10"/>
  <c r="BL1" i="18" s="1"/>
  <c r="Q20" i="10"/>
  <c r="BP1" i="18" s="1"/>
  <c r="Q27" i="10"/>
  <c r="AR1" i="18"/>
  <c r="AI19" i="10"/>
  <c r="AI25" i="10" s="1"/>
  <c r="E10" i="8"/>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1" i="10" s="1"/>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1" i="10" s="1"/>
  <c r="AC33" i="10"/>
  <c r="AL15" i="10"/>
  <c r="AL11" i="10"/>
  <c r="AF32" i="10"/>
  <c r="AF34" i="10"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1" i="10" s="1"/>
  <c r="Z33" i="10"/>
  <c r="Z34" i="10" s="1"/>
  <c r="M5" i="6" s="1"/>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W34" i="10" s="1"/>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N34" i="10" s="1"/>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T34" i="10" s="1"/>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Q34" i="10" s="1"/>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K34" i="10" s="1"/>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2" i="10"/>
  <c r="AL791" i="14"/>
  <c r="AL779" i="14"/>
  <c r="AL767" i="14"/>
  <c r="AL251" i="14"/>
  <c r="AL200" i="14"/>
  <c r="AL191" i="14"/>
  <c r="AC1" i="18"/>
  <c r="BI1" i="18"/>
  <c r="AK1" i="18"/>
  <c r="BD1" i="18"/>
  <c r="AF1" i="18"/>
  <c r="BH1" i="18"/>
  <c r="AJ1" i="18"/>
  <c r="BE1" i="18"/>
  <c r="AG1" i="18"/>
  <c r="AF20" i="10"/>
  <c r="BU1" i="18" s="1"/>
  <c r="BF1" i="18"/>
  <c r="AH1" i="18"/>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3" i="3"/>
  <c r="BA740" i="3"/>
  <c r="BA737" i="3"/>
  <c r="BA734" i="3"/>
  <c r="BA731" i="3"/>
  <c r="BA728" i="3"/>
  <c r="BA725" i="3"/>
  <c r="BA722" i="3"/>
  <c r="BA719" i="3"/>
  <c r="BA716" i="3"/>
  <c r="BA713" i="3"/>
  <c r="BA710" i="3"/>
  <c r="BA707" i="3"/>
  <c r="BA704" i="3"/>
  <c r="BA701" i="3"/>
  <c r="BA698" i="3"/>
  <c r="BA695" i="3"/>
  <c r="BA692" i="3"/>
  <c r="BA689" i="3"/>
  <c r="BA686" i="3"/>
  <c r="BA683" i="3"/>
  <c r="BA680" i="3"/>
  <c r="BA677" i="3"/>
  <c r="BA674" i="3"/>
  <c r="BA671" i="3"/>
  <c r="BA668" i="3"/>
  <c r="BA665" i="3"/>
  <c r="BA662" i="3"/>
  <c r="BA659" i="3"/>
  <c r="BA656" i="3"/>
  <c r="BA653" i="3"/>
  <c r="BA650" i="3"/>
  <c r="BA647" i="3"/>
  <c r="BA644" i="3"/>
  <c r="BA641" i="3"/>
  <c r="BA638"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E34" i="10"/>
  <c r="B4" i="7"/>
  <c r="AC34" i="10" l="1"/>
  <c r="N5" i="6" s="1"/>
  <c r="AL38" i="10"/>
  <c r="AL32" i="10"/>
  <c r="AN32" i="10" s="1"/>
  <c r="AL3" i="10"/>
  <c r="H5" i="6"/>
  <c r="AF27" i="10"/>
  <c r="B26" i="10"/>
  <c r="H20" i="10"/>
  <c r="BM1" i="18" s="1"/>
  <c r="AW257" i="14"/>
  <c r="B24" i="10"/>
  <c r="F4" i="6"/>
  <c r="K38" i="10"/>
  <c r="W27" i="10"/>
  <c r="AW8" i="14"/>
  <c r="H34" i="10"/>
  <c r="K5" i="6" s="1"/>
  <c r="AC20" i="10"/>
  <c r="BT1" i="18" s="1"/>
  <c r="AC25" i="10"/>
  <c r="T27" i="10"/>
  <c r="T25" i="10"/>
  <c r="AW5" i="14"/>
  <c r="BA8" i="3"/>
  <c r="B38" i="10"/>
  <c r="B3" i="7" s="1"/>
  <c r="E30" i="8"/>
  <c r="E26" i="8"/>
  <c r="Z6" i="10"/>
  <c r="Z7" i="10" s="1"/>
  <c r="AA1" i="18"/>
  <c r="AY1" i="18"/>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BB23" i="3"/>
  <c r="BB22" i="3" s="1"/>
  <c r="AZ31" i="3"/>
  <c r="BA32" i="3"/>
  <c r="BA31" i="3" s="1"/>
  <c r="BA34" i="3"/>
  <c r="BB35" i="3"/>
  <c r="BB34" i="3" s="1"/>
  <c r="AZ43" i="3"/>
  <c r="BA44" i="3"/>
  <c r="BA43" i="3" s="1"/>
  <c r="BA46" i="3"/>
  <c r="BB47" i="3"/>
  <c r="BB46" i="3" s="1"/>
  <c r="AZ55" i="3"/>
  <c r="BA56" i="3"/>
  <c r="BA55" i="3" s="1"/>
  <c r="BA58" i="3"/>
  <c r="BB59" i="3"/>
  <c r="BB58" i="3" s="1"/>
  <c r="AZ67" i="3"/>
  <c r="BA68" i="3"/>
  <c r="BA67" i="3" s="1"/>
  <c r="BA70" i="3"/>
  <c r="BB71" i="3"/>
  <c r="BB70" i="3" s="1"/>
  <c r="AZ79" i="3"/>
  <c r="BA80" i="3"/>
  <c r="BA79" i="3" s="1"/>
  <c r="BA82" i="3"/>
  <c r="BB83" i="3"/>
  <c r="BB82" i="3" s="1"/>
  <c r="AZ91" i="3"/>
  <c r="BA92" i="3"/>
  <c r="BA91" i="3" s="1"/>
  <c r="BA94" i="3"/>
  <c r="BB95" i="3"/>
  <c r="BB94" i="3" s="1"/>
  <c r="AZ103" i="3"/>
  <c r="BA104" i="3"/>
  <c r="BA103" i="3" s="1"/>
  <c r="BA106" i="3"/>
  <c r="BB107" i="3"/>
  <c r="AZ406" i="3"/>
  <c r="BA409" i="3"/>
  <c r="AZ430" i="3"/>
  <c r="BA433" i="3"/>
  <c r="AZ400" i="3"/>
  <c r="BA401" i="3"/>
  <c r="BB401" i="3" s="1"/>
  <c r="BB400" i="3" s="1"/>
  <c r="BA403" i="3"/>
  <c r="BB404" i="3"/>
  <c r="AZ424" i="3"/>
  <c r="BA425" i="3"/>
  <c r="BB425" i="3" s="1"/>
  <c r="BB424" i="3" s="1"/>
  <c r="BA427" i="3"/>
  <c r="BB428" i="3"/>
  <c r="AZ436" i="3"/>
  <c r="BA437" i="3"/>
  <c r="BB437" i="3" s="1"/>
  <c r="BB436" i="3" s="1"/>
  <c r="BA439" i="3"/>
  <c r="BB440" i="3"/>
  <c r="BB439" i="3" s="1"/>
  <c r="AZ448" i="3"/>
  <c r="BA449" i="3"/>
  <c r="BA448" i="3" s="1"/>
  <c r="BA451" i="3"/>
  <c r="BB452" i="3"/>
  <c r="BB451" i="3" s="1"/>
  <c r="AZ460" i="3"/>
  <c r="BA461" i="3"/>
  <c r="BA460" i="3" s="1"/>
  <c r="BA463" i="3"/>
  <c r="BB464" i="3"/>
  <c r="BB463"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D13" i="8"/>
  <c r="AZ316" i="3"/>
  <c r="BA317" i="3"/>
  <c r="BA319" i="3"/>
  <c r="BB320" i="3"/>
  <c r="AZ358" i="3"/>
  <c r="BA359" i="3"/>
  <c r="BA361" i="3"/>
  <c r="BB362" i="3"/>
  <c r="BB365" i="3"/>
  <c r="BB364" i="3" s="1"/>
  <c r="BC368" i="3"/>
  <c r="BC367" i="3" s="1"/>
  <c r="AZ370" i="3"/>
  <c r="BA371" i="3"/>
  <c r="BA373" i="3"/>
  <c r="BB374" i="3"/>
  <c r="BB377" i="3"/>
  <c r="BB376" i="3" s="1"/>
  <c r="BC380" i="3"/>
  <c r="BC379" i="3" s="1"/>
  <c r="AZ382" i="3"/>
  <c r="BA383" i="3"/>
  <c r="BA385" i="3"/>
  <c r="BB386" i="3"/>
  <c r="BB389" i="3"/>
  <c r="BB388" i="3" s="1"/>
  <c r="BC392" i="3"/>
  <c r="BC391" i="3" s="1"/>
  <c r="AZ394" i="3"/>
  <c r="BA395" i="3"/>
  <c r="BA397" i="3"/>
  <c r="BB398" i="3"/>
  <c r="BA7" i="3"/>
  <c r="BB8" i="3"/>
  <c r="BC11" i="3"/>
  <c r="BC10" i="3" s="1"/>
  <c r="AZ13" i="3"/>
  <c r="BA14" i="3"/>
  <c r="BA16" i="3"/>
  <c r="BB17" i="3"/>
  <c r="BC23" i="3"/>
  <c r="BC22" i="3" s="1"/>
  <c r="AZ25" i="3"/>
  <c r="BA26" i="3"/>
  <c r="BA28" i="3"/>
  <c r="BB29" i="3"/>
  <c r="BC35" i="3"/>
  <c r="BC34" i="3" s="1"/>
  <c r="AZ37" i="3"/>
  <c r="BA38" i="3"/>
  <c r="BA40" i="3"/>
  <c r="BB41" i="3"/>
  <c r="BC47" i="3"/>
  <c r="BC46" i="3" s="1"/>
  <c r="AZ49" i="3"/>
  <c r="BA50" i="3"/>
  <c r="BA52" i="3"/>
  <c r="BB53" i="3"/>
  <c r="BC59" i="3"/>
  <c r="BC58" i="3" s="1"/>
  <c r="AZ61" i="3"/>
  <c r="BA62" i="3"/>
  <c r="BA64" i="3"/>
  <c r="BB65" i="3"/>
  <c r="BC71" i="3"/>
  <c r="BC70" i="3" s="1"/>
  <c r="AZ73" i="3"/>
  <c r="BA74" i="3"/>
  <c r="BA76" i="3"/>
  <c r="BB77" i="3"/>
  <c r="BC83" i="3"/>
  <c r="BC82" i="3" s="1"/>
  <c r="AZ85" i="3"/>
  <c r="BA86" i="3"/>
  <c r="BA88" i="3"/>
  <c r="BB89" i="3"/>
  <c r="BC95" i="3"/>
  <c r="BC94" i="3" s="1"/>
  <c r="AZ97" i="3"/>
  <c r="BA98" i="3"/>
  <c r="BA100" i="3"/>
  <c r="BB101" i="3"/>
  <c r="BC107" i="3"/>
  <c r="BC106" i="3" s="1"/>
  <c r="BB407" i="3"/>
  <c r="BB406" i="3" s="1"/>
  <c r="BC410" i="3"/>
  <c r="BC409" i="3" s="1"/>
  <c r="AZ418" i="3"/>
  <c r="BA421" i="3"/>
  <c r="BC404" i="3"/>
  <c r="BC403" i="3" s="1"/>
  <c r="AZ412" i="3"/>
  <c r="BA413" i="3"/>
  <c r="BA415" i="3"/>
  <c r="BB416" i="3"/>
  <c r="BC428" i="3"/>
  <c r="BC427" i="3" s="1"/>
  <c r="BC440" i="3"/>
  <c r="BC439" i="3" s="1"/>
  <c r="AZ442" i="3"/>
  <c r="BA443" i="3"/>
  <c r="BA442" i="3" s="1"/>
  <c r="BA445" i="3"/>
  <c r="BB446" i="3"/>
  <c r="BB445" i="3" s="1"/>
  <c r="BC452" i="3"/>
  <c r="BC451" i="3" s="1"/>
  <c r="AZ454" i="3"/>
  <c r="BA455" i="3"/>
  <c r="BA454" i="3" s="1"/>
  <c r="BA457" i="3"/>
  <c r="BB458" i="3"/>
  <c r="BB457" i="3" s="1"/>
  <c r="BC464" i="3"/>
  <c r="BC463"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BC512" i="3"/>
  <c r="BC511"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BC560" i="3"/>
  <c r="BC559" i="3" s="1"/>
  <c r="AZ562" i="3"/>
  <c r="BA563" i="3"/>
  <c r="BA562" i="3" s="1"/>
  <c r="BA565" i="3"/>
  <c r="BB566" i="3"/>
  <c r="BB565" i="3" s="1"/>
  <c r="BC572" i="3"/>
  <c r="BC571" i="3" s="1"/>
  <c r="AZ574" i="3"/>
  <c r="BA575" i="3"/>
  <c r="BA574" i="3" s="1"/>
  <c r="BA577" i="3"/>
  <c r="BB578" i="3"/>
  <c r="BB577" i="3" s="1"/>
  <c r="BC584" i="3"/>
  <c r="BC583" i="3" s="1"/>
  <c r="AZ586" i="3"/>
  <c r="BA587" i="3"/>
  <c r="BA586" i="3" s="1"/>
  <c r="BA589" i="3"/>
  <c r="BB590" i="3"/>
  <c r="BB589" i="3" s="1"/>
  <c r="BC596" i="3"/>
  <c r="BC595" i="3" s="1"/>
  <c r="AZ598" i="3"/>
  <c r="BA599" i="3"/>
  <c r="BA598" i="3" s="1"/>
  <c r="BA601" i="3"/>
  <c r="BB602" i="3"/>
  <c r="BB601" i="3" s="1"/>
  <c r="BC608" i="3"/>
  <c r="BC607" i="3" s="1"/>
  <c r="AZ610" i="3"/>
  <c r="BA611" i="3"/>
  <c r="BA610" i="3" s="1"/>
  <c r="BA613" i="3"/>
  <c r="BB614" i="3"/>
  <c r="BB613" i="3" s="1"/>
  <c r="AZ622" i="3"/>
  <c r="BA623" i="3"/>
  <c r="BA622" i="3" s="1"/>
  <c r="BA625" i="3"/>
  <c r="BB626" i="3"/>
  <c r="BB625" i="3" s="1"/>
  <c r="BB422" i="3"/>
  <c r="BA419" i="3"/>
  <c r="Q35" i="10"/>
  <c r="Z35" i="10"/>
  <c r="AL33" i="10"/>
  <c r="AN33" i="10" s="1"/>
  <c r="H35" i="10"/>
  <c r="K35" i="10"/>
  <c r="T35" i="10"/>
  <c r="N35" i="10"/>
  <c r="W35" i="10"/>
  <c r="AC35" i="10"/>
  <c r="AI35" i="10"/>
  <c r="AI37" i="10" s="1"/>
  <c r="AL26" i="10"/>
  <c r="B19" i="10"/>
  <c r="B25" i="10" s="1"/>
  <c r="AL24" i="10"/>
  <c r="AI20" i="10"/>
  <c r="BV1" i="18" s="1"/>
  <c r="AI27" i="10"/>
  <c r="AL14" i="10"/>
  <c r="B2" i="7"/>
  <c r="CI1" i="18"/>
  <c r="E35" i="10"/>
  <c r="AL34" i="10"/>
  <c r="AN34" i="10" s="1"/>
  <c r="AZ109" i="3"/>
  <c r="BA110" i="3"/>
  <c r="BA109" i="3" s="1"/>
  <c r="AZ115" i="3"/>
  <c r="BA116" i="3"/>
  <c r="BA115" i="3" s="1"/>
  <c r="AF35" i="10"/>
  <c r="AF37" i="10" s="1"/>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BA1" i="18"/>
  <c r="H38" i="10"/>
  <c r="G4" i="6"/>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E38" i="10"/>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770" i="3"/>
  <c r="BB769" i="3" s="1"/>
  <c r="BB782" i="3"/>
  <c r="BB781" i="3" s="1"/>
  <c r="BB794" i="3"/>
  <c r="BB793" i="3" s="1"/>
  <c r="BB806" i="3"/>
  <c r="BB805" i="3" s="1"/>
  <c r="BB818" i="3"/>
  <c r="BB817" i="3" s="1"/>
  <c r="BB830" i="3"/>
  <c r="BB829" i="3" s="1"/>
  <c r="BB842" i="3"/>
  <c r="BB841" i="3" s="1"/>
  <c r="BB866" i="3"/>
  <c r="BB865" i="3" s="1"/>
  <c r="BB902" i="3"/>
  <c r="BB901" i="3" s="1"/>
  <c r="AL37" i="10" l="1"/>
  <c r="AL36" i="10"/>
  <c r="AL19" i="10"/>
  <c r="AL25" i="10" s="1"/>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N37" i="10"/>
  <c r="N36" i="10"/>
  <c r="K36" i="10"/>
  <c r="K37" i="10"/>
  <c r="Q36" i="10"/>
  <c r="Q37" i="10"/>
  <c r="E36" i="10"/>
  <c r="E37" i="10"/>
  <c r="W36" i="10"/>
  <c r="W37" i="10"/>
  <c r="T37" i="10"/>
  <c r="T36" i="10"/>
  <c r="H37" i="10"/>
  <c r="H36" i="10"/>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c r="BB746" i="3"/>
  <c r="BB745" i="3" s="1"/>
  <c r="BB421" i="3"/>
  <c r="BC422" i="3"/>
  <c r="BC421" i="3" s="1"/>
  <c r="BB100" i="3"/>
  <c r="BC101" i="3"/>
  <c r="BD101" i="3" s="1"/>
  <c r="BD100" i="3" s="1"/>
  <c r="BA97" i="3"/>
  <c r="BB98" i="3"/>
  <c r="BB76" i="3"/>
  <c r="BC77" i="3"/>
  <c r="BA73" i="3"/>
  <c r="BB74" i="3"/>
  <c r="BC74" i="3" s="1"/>
  <c r="BC73" i="3" s="1"/>
  <c r="BB52" i="3"/>
  <c r="BC53" i="3"/>
  <c r="BD53" i="3" s="1"/>
  <c r="BD52" i="3" s="1"/>
  <c r="BA49" i="3"/>
  <c r="BB50" i="3"/>
  <c r="BB28" i="3"/>
  <c r="BC29" i="3"/>
  <c r="BA25" i="3"/>
  <c r="BB26" i="3"/>
  <c r="BC26" i="3" s="1"/>
  <c r="BC25" i="3" s="1"/>
  <c r="BB385" i="3"/>
  <c r="BC386" i="3"/>
  <c r="BA382" i="3"/>
  <c r="BB383" i="3"/>
  <c r="BB361" i="3"/>
  <c r="BC362" i="3"/>
  <c r="BA358" i="3"/>
  <c r="BB359" i="3"/>
  <c r="BB319" i="3"/>
  <c r="BC320" i="3"/>
  <c r="BA316" i="3"/>
  <c r="BB317" i="3"/>
  <c r="BA430" i="3"/>
  <c r="BB433" i="3"/>
  <c r="BB619" i="3"/>
  <c r="BC620" i="3"/>
  <c r="BC614" i="3"/>
  <c r="BB611" i="3"/>
  <c r="BD608" i="3"/>
  <c r="BC605" i="3"/>
  <c r="BC590" i="3"/>
  <c r="BB587" i="3"/>
  <c r="BD584" i="3"/>
  <c r="BC581" i="3"/>
  <c r="BC566" i="3"/>
  <c r="BB563" i="3"/>
  <c r="BD560" i="3"/>
  <c r="BC557" i="3"/>
  <c r="BC542" i="3"/>
  <c r="BB539" i="3"/>
  <c r="BD536" i="3"/>
  <c r="BC533" i="3"/>
  <c r="BC518" i="3"/>
  <c r="BB515" i="3"/>
  <c r="BD512" i="3"/>
  <c r="BC509" i="3"/>
  <c r="BC494" i="3"/>
  <c r="BB491" i="3"/>
  <c r="BD488" i="3"/>
  <c r="BC485" i="3"/>
  <c r="BC470" i="3"/>
  <c r="BB467" i="3"/>
  <c r="BD464" i="3"/>
  <c r="BC461" i="3"/>
  <c r="BC446" i="3"/>
  <c r="BB443" i="3"/>
  <c r="BD440" i="3"/>
  <c r="BC437" i="3"/>
  <c r="BC436" i="3" s="1"/>
  <c r="BA436" i="3"/>
  <c r="BD437" i="3"/>
  <c r="BD436" i="3" s="1"/>
  <c r="BB427" i="3"/>
  <c r="BA424" i="3"/>
  <c r="BB403" i="3"/>
  <c r="BA400" i="3"/>
  <c r="BC431" i="3"/>
  <c r="BD431" i="3" s="1"/>
  <c r="BE107" i="3"/>
  <c r="BE106" i="3" s="1"/>
  <c r="BC104" i="3"/>
  <c r="BD95" i="3"/>
  <c r="BD83" i="3"/>
  <c r="BC80" i="3"/>
  <c r="BD71" i="3"/>
  <c r="BD59" i="3"/>
  <c r="BC56" i="3"/>
  <c r="BD47" i="3"/>
  <c r="BD35" i="3"/>
  <c r="BD34" i="3" s="1"/>
  <c r="BC32" i="3"/>
  <c r="BD23" i="3"/>
  <c r="BD11" i="3"/>
  <c r="BD10" i="3" s="1"/>
  <c r="BD5" i="3"/>
  <c r="BB110" i="3"/>
  <c r="BB109" i="3" s="1"/>
  <c r="BA418" i="3"/>
  <c r="BB419" i="3"/>
  <c r="BB418" i="3" s="1"/>
  <c r="BD614" i="3"/>
  <c r="BD613" i="3" s="1"/>
  <c r="BC611" i="3"/>
  <c r="BC610" i="3" s="1"/>
  <c r="BD590" i="3"/>
  <c r="BD589" i="3" s="1"/>
  <c r="BC587" i="3"/>
  <c r="BC586" i="3" s="1"/>
  <c r="BD566" i="3"/>
  <c r="BD565" i="3" s="1"/>
  <c r="BC563" i="3"/>
  <c r="BC562" i="3" s="1"/>
  <c r="BD542" i="3"/>
  <c r="BD541" i="3" s="1"/>
  <c r="BC539" i="3"/>
  <c r="BC538" i="3" s="1"/>
  <c r="BD518" i="3"/>
  <c r="BD517" i="3" s="1"/>
  <c r="BC515" i="3"/>
  <c r="BC514" i="3" s="1"/>
  <c r="BD494" i="3"/>
  <c r="BD493" i="3" s="1"/>
  <c r="BC491" i="3"/>
  <c r="BC490" i="3" s="1"/>
  <c r="BD470" i="3"/>
  <c r="BD469" i="3" s="1"/>
  <c r="BC467" i="3"/>
  <c r="BC466" i="3" s="1"/>
  <c r="BC443" i="3"/>
  <c r="BC442" i="3" s="1"/>
  <c r="BB415" i="3"/>
  <c r="BC416" i="3"/>
  <c r="BA412" i="3"/>
  <c r="BD422" i="3"/>
  <c r="BD421" i="3" s="1"/>
  <c r="BC98" i="3"/>
  <c r="BC97" i="3" s="1"/>
  <c r="BB88" i="3"/>
  <c r="BC89" i="3"/>
  <c r="BA85" i="3"/>
  <c r="BB86" i="3"/>
  <c r="BD77" i="3"/>
  <c r="BD76" i="3" s="1"/>
  <c r="BB64" i="3"/>
  <c r="BC65" i="3"/>
  <c r="BA61" i="3"/>
  <c r="BB62" i="3"/>
  <c r="BC50" i="3"/>
  <c r="BC49" i="3" s="1"/>
  <c r="BB40" i="3"/>
  <c r="BC41" i="3"/>
  <c r="BA37" i="3"/>
  <c r="BB38" i="3"/>
  <c r="BD29" i="3"/>
  <c r="BD28" i="3" s="1"/>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E437" i="3"/>
  <c r="BE436" i="3" s="1"/>
  <c r="BD428" i="3"/>
  <c r="BD427" i="3" s="1"/>
  <c r="BC425" i="3"/>
  <c r="BC424" i="3" s="1"/>
  <c r="BD404" i="3"/>
  <c r="BD403" i="3" s="1"/>
  <c r="BC401" i="3"/>
  <c r="BC400" i="3" s="1"/>
  <c r="BD434" i="3"/>
  <c r="BD410" i="3"/>
  <c r="BE410" i="3" s="1"/>
  <c r="BE409" i="3" s="1"/>
  <c r="BB106" i="3"/>
  <c r="BD392" i="3"/>
  <c r="BC389" i="3"/>
  <c r="BD380" i="3"/>
  <c r="BC377" i="3"/>
  <c r="BD368" i="3"/>
  <c r="BC365" i="3"/>
  <c r="BB413" i="3"/>
  <c r="CH1" i="18"/>
  <c r="O12" i="8"/>
  <c r="DF1" i="18"/>
  <c r="M4" i="7"/>
  <c r="M12" i="8"/>
  <c r="CF1" i="18"/>
  <c r="K4" i="7"/>
  <c r="CD1" i="18"/>
  <c r="DB1" i="18"/>
  <c r="K12" i="8"/>
  <c r="I4" i="7"/>
  <c r="CA1" i="18"/>
  <c r="H12" i="8"/>
  <c r="CY1" i="18"/>
  <c r="F4" i="7"/>
  <c r="DA1" i="18"/>
  <c r="CC1" i="18"/>
  <c r="J12" i="8"/>
  <c r="H4" i="7"/>
  <c r="G12" i="8"/>
  <c r="BZ1" i="18"/>
  <c r="CX1" i="18"/>
  <c r="E4" i="7"/>
  <c r="BY1" i="18"/>
  <c r="F12" i="8"/>
  <c r="CW1" i="18"/>
  <c r="D4" i="7"/>
  <c r="B20" i="10"/>
  <c r="BK1" i="18" s="1"/>
  <c r="B27" i="10"/>
  <c r="L12" i="8"/>
  <c r="DC1" i="18"/>
  <c r="CE1" i="18"/>
  <c r="J4" i="7"/>
  <c r="CZ1" i="18"/>
  <c r="CB1" i="18"/>
  <c r="I12" i="8"/>
  <c r="G4" i="7"/>
  <c r="C3" i="7"/>
  <c r="DH1" i="18"/>
  <c r="AL27" i="10"/>
  <c r="BA355" i="3"/>
  <c r="BB356" i="3"/>
  <c r="L4" i="7"/>
  <c r="CG1" i="18"/>
  <c r="DE1" i="18"/>
  <c r="N12" i="8"/>
  <c r="BC746" i="3"/>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7" i="3"/>
  <c r="BC764" i="3"/>
  <c r="BC761" i="3"/>
  <c r="BC758" i="3"/>
  <c r="BD740" i="3"/>
  <c r="BD739" i="3" s="1"/>
  <c r="BD731" i="3"/>
  <c r="BD725" i="3"/>
  <c r="BD719" i="3"/>
  <c r="BD713" i="3"/>
  <c r="BD707" i="3"/>
  <c r="BD701" i="3"/>
  <c r="BD695" i="3"/>
  <c r="BD689" i="3"/>
  <c r="BD683" i="3"/>
  <c r="BD677" i="3"/>
  <c r="BD671" i="3"/>
  <c r="BD665" i="3"/>
  <c r="BD659" i="3"/>
  <c r="BD653" i="3"/>
  <c r="BD647" i="3"/>
  <c r="BD641" i="3"/>
  <c r="BD635" i="3"/>
  <c r="BC110" i="3"/>
  <c r="E3" i="7"/>
  <c r="DJ1" i="18"/>
  <c r="D3" i="7"/>
  <c r="DI1" i="18"/>
  <c r="DG1" i="18"/>
  <c r="C4" i="7"/>
  <c r="E12" i="8"/>
  <c r="CV1" i="18"/>
  <c r="BX1" i="18"/>
  <c r="AL35" i="10"/>
  <c r="O40" i="9"/>
  <c r="FW1" i="18"/>
  <c r="BD746" i="3"/>
  <c r="BE746" i="3" s="1"/>
  <c r="BE745" i="3" s="1"/>
  <c r="BC326" i="3"/>
  <c r="BB755" i="3"/>
  <c r="BC728" i="3"/>
  <c r="BE725" i="3"/>
  <c r="BE724" i="3" s="1"/>
  <c r="BC716" i="3"/>
  <c r="BE713" i="3"/>
  <c r="BC704" i="3"/>
  <c r="BE701" i="3"/>
  <c r="BE700" i="3" s="1"/>
  <c r="BC692" i="3"/>
  <c r="BE689" i="3"/>
  <c r="BC680" i="3"/>
  <c r="BE677" i="3"/>
  <c r="BE676" i="3" s="1"/>
  <c r="BC668" i="3"/>
  <c r="BE665" i="3"/>
  <c r="BC656" i="3"/>
  <c r="BE653" i="3"/>
  <c r="BE652" i="3" s="1"/>
  <c r="BC644" i="3"/>
  <c r="BE641"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F107" i="3" l="1"/>
  <c r="BF106" i="3" s="1"/>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F437" i="3"/>
  <c r="BF436" i="3" s="1"/>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68" i="3"/>
  <c r="BF367" i="3" s="1"/>
  <c r="BF380" i="3"/>
  <c r="BF379" i="3" s="1"/>
  <c r="BF392" i="3"/>
  <c r="BF391" i="3" s="1"/>
  <c r="BD4" i="3"/>
  <c r="BE5" i="3"/>
  <c r="BE11" i="3"/>
  <c r="BD20" i="3"/>
  <c r="BD22" i="3"/>
  <c r="BE23" i="3"/>
  <c r="BC31" i="3"/>
  <c r="BD32" i="3"/>
  <c r="BE35" i="3"/>
  <c r="BC43" i="3"/>
  <c r="BD46" i="3"/>
  <c r="BE47" i="3"/>
  <c r="BC55" i="3"/>
  <c r="BD56" i="3"/>
  <c r="BE56" i="3" s="1"/>
  <c r="BD58" i="3"/>
  <c r="BE59" i="3"/>
  <c r="BC67" i="3"/>
  <c r="BD70" i="3"/>
  <c r="BE71" i="3"/>
  <c r="BC79" i="3"/>
  <c r="BD80" i="3"/>
  <c r="BE80" i="3" s="1"/>
  <c r="BE79" i="3" s="1"/>
  <c r="BD82" i="3"/>
  <c r="BE83" i="3"/>
  <c r="BD92" i="3"/>
  <c r="BD94" i="3"/>
  <c r="BE95" i="3"/>
  <c r="BC103" i="3"/>
  <c r="BD104" i="3"/>
  <c r="BE404" i="3"/>
  <c r="BE403" i="3" s="1"/>
  <c r="BG437" i="3"/>
  <c r="BG436" i="3" s="1"/>
  <c r="BD439" i="3"/>
  <c r="BE440" i="3"/>
  <c r="BC445" i="3"/>
  <c r="BB466" i="3"/>
  <c r="BD467" i="3"/>
  <c r="BE473" i="3"/>
  <c r="BE472" i="3" s="1"/>
  <c r="BC484" i="3"/>
  <c r="BD485" i="3"/>
  <c r="BD487" i="3"/>
  <c r="BE488" i="3"/>
  <c r="BC493" i="3"/>
  <c r="BF494" i="3"/>
  <c r="BF493" i="3" s="1"/>
  <c r="BB514" i="3"/>
  <c r="BD515" i="3"/>
  <c r="BE515" i="3" s="1"/>
  <c r="BE514" i="3" s="1"/>
  <c r="BE521" i="3"/>
  <c r="BE520" i="3" s="1"/>
  <c r="BC532" i="3"/>
  <c r="BD533" i="3"/>
  <c r="BD535" i="3"/>
  <c r="BE536" i="3"/>
  <c r="BC541" i="3"/>
  <c r="BF542" i="3"/>
  <c r="BF541" i="3" s="1"/>
  <c r="BB562" i="3"/>
  <c r="BD563" i="3"/>
  <c r="BE569" i="3"/>
  <c r="BE568" i="3" s="1"/>
  <c r="BE740" i="3"/>
  <c r="BB412" i="3"/>
  <c r="BC413" i="3"/>
  <c r="BF5" i="3"/>
  <c r="BF4" i="3" s="1"/>
  <c r="BE20" i="3"/>
  <c r="BE19" i="3" s="1"/>
  <c r="BE32" i="3"/>
  <c r="BE31" i="3" s="1"/>
  <c r="BE104" i="3"/>
  <c r="BE103" i="3" s="1"/>
  <c r="BD409" i="3"/>
  <c r="BG431" i="3"/>
  <c r="BG430" i="3" s="1"/>
  <c r="BF404" i="3"/>
  <c r="BF403" i="3" s="1"/>
  <c r="BE407" i="3"/>
  <c r="BC448" i="3"/>
  <c r="BD449" i="3"/>
  <c r="BE452" i="3"/>
  <c r="BC457" i="3"/>
  <c r="BD458" i="3"/>
  <c r="BE458" i="3" s="1"/>
  <c r="BE457" i="3" s="1"/>
  <c r="BB478" i="3"/>
  <c r="BC479" i="3"/>
  <c r="BD479" i="3" s="1"/>
  <c r="BD478" i="3" s="1"/>
  <c r="BE485" i="3"/>
  <c r="BE484" i="3" s="1"/>
  <c r="BC496" i="3"/>
  <c r="BD497" i="3"/>
  <c r="BE500" i="3"/>
  <c r="BC505" i="3"/>
  <c r="BD506" i="3"/>
  <c r="BE506" i="3" s="1"/>
  <c r="BE505" i="3" s="1"/>
  <c r="BB526" i="3"/>
  <c r="BC527" i="3"/>
  <c r="BE533" i="3"/>
  <c r="BE532" i="3" s="1"/>
  <c r="BC544" i="3"/>
  <c r="BD545" i="3"/>
  <c r="BE548" i="3"/>
  <c r="BC553" i="3"/>
  <c r="BD554" i="3"/>
  <c r="BE554" i="3" s="1"/>
  <c r="BE553" i="3" s="1"/>
  <c r="BB574" i="3"/>
  <c r="BC575" i="3"/>
  <c r="BD575" i="3"/>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F485" i="3"/>
  <c r="BF484" i="3" s="1"/>
  <c r="BF533" i="3"/>
  <c r="BF532" i="3" s="1"/>
  <c r="BE365" i="3"/>
  <c r="BE364" i="3" s="1"/>
  <c r="BE377" i="3"/>
  <c r="BE376" i="3" s="1"/>
  <c r="BE389" i="3"/>
  <c r="BE388" i="3" s="1"/>
  <c r="BC430" i="3"/>
  <c r="BD401" i="3"/>
  <c r="BG404" i="3"/>
  <c r="BG403" i="3" s="1"/>
  <c r="BF410" i="3"/>
  <c r="BF409" i="3" s="1"/>
  <c r="BD425" i="3"/>
  <c r="BD424" i="3" s="1"/>
  <c r="BB442" i="3"/>
  <c r="BD443" i="3"/>
  <c r="BE449" i="3"/>
  <c r="BE448" i="3" s="1"/>
  <c r="BC460" i="3"/>
  <c r="BD461" i="3"/>
  <c r="BD463" i="3"/>
  <c r="BE464" i="3"/>
  <c r="BC469" i="3"/>
  <c r="BF470" i="3"/>
  <c r="BF469" i="3" s="1"/>
  <c r="BF476" i="3"/>
  <c r="BF475" i="3" s="1"/>
  <c r="BG485" i="3"/>
  <c r="BG484" i="3" s="1"/>
  <c r="BB490" i="3"/>
  <c r="BD491" i="3"/>
  <c r="BE497" i="3"/>
  <c r="BE496" i="3" s="1"/>
  <c r="BC508" i="3"/>
  <c r="BD509" i="3"/>
  <c r="BD511" i="3"/>
  <c r="BE512" i="3"/>
  <c r="BC517" i="3"/>
  <c r="BE518" i="3"/>
  <c r="BE517" i="3" s="1"/>
  <c r="BF524" i="3"/>
  <c r="BF523" i="3" s="1"/>
  <c r="BG533" i="3"/>
  <c r="BG532" i="3" s="1"/>
  <c r="BB538" i="3"/>
  <c r="BD539" i="3"/>
  <c r="BE539" i="3" s="1"/>
  <c r="BE538" i="3" s="1"/>
  <c r="BE545" i="3"/>
  <c r="BE544" i="3" s="1"/>
  <c r="BC556" i="3"/>
  <c r="BD557" i="3"/>
  <c r="BD559" i="3"/>
  <c r="BE560"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F389" i="3"/>
  <c r="BF388" i="3" s="1"/>
  <c r="BB25" i="3"/>
  <c r="BD26" i="3"/>
  <c r="BE26" i="3" s="1"/>
  <c r="BC28" i="3"/>
  <c r="BE29" i="3"/>
  <c r="BE28" i="3" s="1"/>
  <c r="BB97" i="3"/>
  <c r="BD98" i="3"/>
  <c r="BE98" i="3" s="1"/>
  <c r="BC100" i="3"/>
  <c r="BE101" i="3"/>
  <c r="BE100" i="3" s="1"/>
  <c r="BC419" i="3"/>
  <c r="BG107" i="3"/>
  <c r="BC395" i="3"/>
  <c r="BC580" i="3"/>
  <c r="BD581" i="3"/>
  <c r="BD583" i="3"/>
  <c r="BE584" i="3"/>
  <c r="BC589" i="3"/>
  <c r="BE590" i="3"/>
  <c r="BF590" i="3" s="1"/>
  <c r="BF589" i="3" s="1"/>
  <c r="BF596" i="3"/>
  <c r="BF595" i="3" s="1"/>
  <c r="BB610" i="3"/>
  <c r="BD611" i="3"/>
  <c r="BE617" i="3"/>
  <c r="BE616" i="3" s="1"/>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G2" i="7"/>
  <c r="CN1" i="18"/>
  <c r="J2" i="7"/>
  <c r="CQ1" i="18"/>
  <c r="CK1" i="18"/>
  <c r="D2" i="7"/>
  <c r="E2" i="7"/>
  <c r="CL1" i="18"/>
  <c r="H2" i="7"/>
  <c r="CO1" i="18"/>
  <c r="F2" i="7"/>
  <c r="CM1" i="18"/>
  <c r="I2" i="7"/>
  <c r="CP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C2" i="7"/>
  <c r="CJ1" i="18"/>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G725" i="3"/>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H725" i="3"/>
  <c r="BH724"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BE92" i="3" l="1"/>
  <c r="BD86" i="3"/>
  <c r="BD85" i="3" s="1"/>
  <c r="BE55" i="3"/>
  <c r="BF56" i="3"/>
  <c r="BF55" i="3" s="1"/>
  <c r="BF20" i="3"/>
  <c r="DK1" i="18"/>
  <c r="F3" i="7"/>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E86" i="3"/>
  <c r="BF8"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E469" i="3"/>
  <c r="BH470" i="3"/>
  <c r="BH469" i="3" s="1"/>
  <c r="BF422" i="3"/>
  <c r="BF421" i="3" s="1"/>
  <c r="BD415" i="3"/>
  <c r="BD40" i="3"/>
  <c r="BC37" i="3"/>
  <c r="BD395" i="3"/>
  <c r="BD394" i="3" s="1"/>
  <c r="BD373" i="3"/>
  <c r="BC370" i="3"/>
  <c r="BE595" i="3"/>
  <c r="BG596" i="3"/>
  <c r="BG595" i="3" s="1"/>
  <c r="BF593" i="3"/>
  <c r="BD553" i="3"/>
  <c r="BD544" i="3"/>
  <c r="BD505" i="3"/>
  <c r="BD496" i="3"/>
  <c r="BD457" i="3"/>
  <c r="BD448" i="3"/>
  <c r="BE406" i="3"/>
  <c r="BG407" i="3"/>
  <c r="BG406" i="3" s="1"/>
  <c r="BG389" i="3"/>
  <c r="BG388" i="3" s="1"/>
  <c r="BG365" i="3"/>
  <c r="BG364" i="3" s="1"/>
  <c r="BE739" i="3"/>
  <c r="BF740" i="3"/>
  <c r="BD562" i="3"/>
  <c r="BD532" i="3"/>
  <c r="BE487" i="3"/>
  <c r="BF488" i="3"/>
  <c r="BD466" i="3"/>
  <c r="BH404" i="3"/>
  <c r="BD103" i="3"/>
  <c r="BE94" i="3"/>
  <c r="BF95" i="3"/>
  <c r="BE82" i="3"/>
  <c r="BF83" i="3"/>
  <c r="BF80" i="3"/>
  <c r="BD67" i="3"/>
  <c r="BF68" i="3"/>
  <c r="BD55" i="3"/>
  <c r="BD43" i="3"/>
  <c r="BF44" i="3"/>
  <c r="BD31" i="3"/>
  <c r="BE22" i="3"/>
  <c r="BF23" i="3"/>
  <c r="BG23" i="3" s="1"/>
  <c r="BG22" i="3" s="1"/>
  <c r="BE10" i="3"/>
  <c r="BF11" i="3"/>
  <c r="BG5" i="3"/>
  <c r="BG494" i="3"/>
  <c r="BF377" i="3"/>
  <c r="BF617" i="3"/>
  <c r="BF616" i="3" s="1"/>
  <c r="BF521" i="3"/>
  <c r="BE749" i="3"/>
  <c r="BE748" i="3" s="1"/>
  <c r="BE716" i="3"/>
  <c r="BE715" i="3" s="1"/>
  <c r="BE668" i="3"/>
  <c r="BE667" i="3" s="1"/>
  <c r="BF77" i="3"/>
  <c r="BF53" i="3"/>
  <c r="BF362" i="3"/>
  <c r="BE359" i="3"/>
  <c r="BE611" i="3"/>
  <c r="BF611" i="3" s="1"/>
  <c r="BF610" i="3" s="1"/>
  <c r="BE589" i="3"/>
  <c r="BG590" i="3"/>
  <c r="BG584" i="3"/>
  <c r="BG583" i="3" s="1"/>
  <c r="BD580" i="3"/>
  <c r="BE581" i="3"/>
  <c r="BG106" i="3"/>
  <c r="BH107" i="3"/>
  <c r="BF101" i="3"/>
  <c r="BD97" i="3"/>
  <c r="BG98" i="3"/>
  <c r="BG97" i="3" s="1"/>
  <c r="BD25" i="3"/>
  <c r="BG26" i="3"/>
  <c r="BG25" i="3" s="1"/>
  <c r="BF320" i="3"/>
  <c r="BE317" i="3"/>
  <c r="BF614" i="3"/>
  <c r="BG608" i="3"/>
  <c r="BG607" i="3" s="1"/>
  <c r="BD604" i="3"/>
  <c r="BE605" i="3"/>
  <c r="BF605" i="3" s="1"/>
  <c r="BF604" i="3" s="1"/>
  <c r="BD586" i="3"/>
  <c r="BF587" i="3"/>
  <c r="BF566" i="3"/>
  <c r="BG560" i="3"/>
  <c r="BG559" i="3" s="1"/>
  <c r="BD556" i="3"/>
  <c r="BE557" i="3"/>
  <c r="BD538" i="3"/>
  <c r="BF539" i="3"/>
  <c r="BG539" i="3" s="1"/>
  <c r="BG538" i="3" s="1"/>
  <c r="BE511" i="3"/>
  <c r="BF512" i="3"/>
  <c r="BE491" i="3"/>
  <c r="BE463" i="3"/>
  <c r="BF464" i="3"/>
  <c r="BE443" i="3"/>
  <c r="BF443" i="3" s="1"/>
  <c r="BD400" i="3"/>
  <c r="BE401" i="3"/>
  <c r="BI431" i="3"/>
  <c r="BG56" i="3"/>
  <c r="BG55" i="3" s="1"/>
  <c r="BH389" i="3"/>
  <c r="BH388" i="3" s="1"/>
  <c r="BH365" i="3"/>
  <c r="BH364" i="3" s="1"/>
  <c r="BG518" i="3"/>
  <c r="BD419" i="3"/>
  <c r="BD445" i="3"/>
  <c r="BE416" i="3"/>
  <c r="BE415" i="3" s="1"/>
  <c r="BD64" i="3"/>
  <c r="BC61" i="3"/>
  <c r="BF41" i="3"/>
  <c r="BF40" i="3" s="1"/>
  <c r="BE38" i="3"/>
  <c r="BE37" i="3" s="1"/>
  <c r="BE398" i="3"/>
  <c r="BE397" i="3" s="1"/>
  <c r="BF374" i="3"/>
  <c r="BF373" i="3" s="1"/>
  <c r="BE371" i="3"/>
  <c r="BE370" i="3" s="1"/>
  <c r="BG410" i="3"/>
  <c r="BC622" i="3"/>
  <c r="BD601" i="3"/>
  <c r="BD592" i="3"/>
  <c r="BG593" i="3"/>
  <c r="BG592" i="3" s="1"/>
  <c r="BC574" i="3"/>
  <c r="BF554" i="3"/>
  <c r="BF553" i="3" s="1"/>
  <c r="BE547" i="3"/>
  <c r="BF548" i="3"/>
  <c r="BF545" i="3"/>
  <c r="BH533" i="3"/>
  <c r="BH532" i="3" s="1"/>
  <c r="BC526" i="3"/>
  <c r="BF506" i="3"/>
  <c r="BF505" i="3" s="1"/>
  <c r="BE499" i="3"/>
  <c r="BF500" i="3"/>
  <c r="BF497" i="3"/>
  <c r="BF496" i="3" s="1"/>
  <c r="BH485" i="3"/>
  <c r="BH484" i="3" s="1"/>
  <c r="BC478" i="3"/>
  <c r="BF479" i="3"/>
  <c r="BF458" i="3"/>
  <c r="BF457" i="3" s="1"/>
  <c r="BE451" i="3"/>
  <c r="BF452" i="3"/>
  <c r="BF449" i="3"/>
  <c r="BF448" i="3" s="1"/>
  <c r="BE425" i="3"/>
  <c r="BH56" i="3"/>
  <c r="BH55" i="3" s="1"/>
  <c r="BC412" i="3"/>
  <c r="BD413" i="3"/>
  <c r="BE563" i="3"/>
  <c r="BE535" i="3"/>
  <c r="BF536" i="3"/>
  <c r="BD514" i="3"/>
  <c r="BF515" i="3"/>
  <c r="BG488" i="3"/>
  <c r="BG487" i="3" s="1"/>
  <c r="BD484" i="3"/>
  <c r="BI485" i="3"/>
  <c r="BI484" i="3" s="1"/>
  <c r="BE467" i="3"/>
  <c r="BE446" i="3"/>
  <c r="BE445" i="3" s="1"/>
  <c r="BE439" i="3"/>
  <c r="BF440" i="3"/>
  <c r="BF104" i="3"/>
  <c r="BG95" i="3"/>
  <c r="BG94" i="3" s="1"/>
  <c r="BD91" i="3"/>
  <c r="BG83" i="3"/>
  <c r="BG82" i="3" s="1"/>
  <c r="BD79" i="3"/>
  <c r="BE70" i="3"/>
  <c r="BF71" i="3"/>
  <c r="BE58" i="3"/>
  <c r="BF59" i="3"/>
  <c r="BE46" i="3"/>
  <c r="BF47" i="3"/>
  <c r="BE34" i="3"/>
  <c r="BF35" i="3"/>
  <c r="BF32" i="3"/>
  <c r="BD19" i="3"/>
  <c r="BE4" i="3"/>
  <c r="BG542" i="3"/>
  <c r="BG572" i="3"/>
  <c r="BG524" i="3"/>
  <c r="BG523" i="3" s="1"/>
  <c r="BG476" i="3"/>
  <c r="BF17" i="3"/>
  <c r="BE14" i="3"/>
  <c r="BD629" i="3"/>
  <c r="BE629" i="3" s="1"/>
  <c r="BE628" i="3" s="1"/>
  <c r="BF626" i="3"/>
  <c r="BF578" i="3"/>
  <c r="BE571" i="3"/>
  <c r="BF569" i="3"/>
  <c r="BE551" i="3"/>
  <c r="BF482" i="3"/>
  <c r="BF473" i="3"/>
  <c r="BE455" i="3"/>
  <c r="BG392" i="3"/>
  <c r="BG380" i="3"/>
  <c r="BG368" i="3"/>
  <c r="BF74" i="3"/>
  <c r="BF50" i="3"/>
  <c r="BG50" i="3" s="1"/>
  <c r="BG49" i="3" s="1"/>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F302" i="3"/>
  <c r="BC289" i="3"/>
  <c r="BF290" i="3"/>
  <c r="BC277" i="3"/>
  <c r="BF278" i="3"/>
  <c r="BC265" i="3"/>
  <c r="BF266" i="3"/>
  <c r="BC253" i="3"/>
  <c r="BF254" i="3"/>
  <c r="BC241" i="3"/>
  <c r="BF242" i="3"/>
  <c r="BC229" i="3"/>
  <c r="BF230" i="3"/>
  <c r="BC217" i="3"/>
  <c r="BF218" i="3"/>
  <c r="BC205" i="3"/>
  <c r="BF206" i="3"/>
  <c r="BC193" i="3"/>
  <c r="BF194" i="3"/>
  <c r="BC181" i="3"/>
  <c r="BF182" i="3"/>
  <c r="BC169" i="3"/>
  <c r="BF170" i="3"/>
  <c r="BC157" i="3"/>
  <c r="BF158" i="3"/>
  <c r="BC145" i="3"/>
  <c r="BF146" i="3"/>
  <c r="BC133" i="3"/>
  <c r="BF134" i="3"/>
  <c r="BC121" i="3"/>
  <c r="BF122" i="3"/>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E296" i="3"/>
  <c r="BE284" i="3"/>
  <c r="BF284" i="3" s="1"/>
  <c r="BF283" i="3" s="1"/>
  <c r="BE272" i="3"/>
  <c r="BE260" i="3"/>
  <c r="BE248" i="3"/>
  <c r="BE236" i="3"/>
  <c r="BE224" i="3"/>
  <c r="BE212" i="3"/>
  <c r="BE200" i="3"/>
  <c r="BE188" i="3"/>
  <c r="BE176" i="3"/>
  <c r="BE164" i="3"/>
  <c r="BE152" i="3"/>
  <c r="BE140" i="3"/>
  <c r="BE128" i="3"/>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F356" i="3"/>
  <c r="BF355" i="3" s="1"/>
  <c r="BD733" i="3"/>
  <c r="BG734" i="3"/>
  <c r="BG733" i="3" s="1"/>
  <c r="BD685" i="3"/>
  <c r="BG686" i="3"/>
  <c r="BG685" i="3" s="1"/>
  <c r="BD637" i="3"/>
  <c r="BG638" i="3"/>
  <c r="BG637" i="3" s="1"/>
  <c r="BC298" i="3"/>
  <c r="BF299" i="3"/>
  <c r="BC286" i="3"/>
  <c r="BF287" i="3"/>
  <c r="BC274" i="3"/>
  <c r="BF275" i="3"/>
  <c r="BC262" i="3"/>
  <c r="BF263" i="3"/>
  <c r="BC250" i="3"/>
  <c r="BF251" i="3"/>
  <c r="BC238" i="3"/>
  <c r="BF239" i="3"/>
  <c r="BC226" i="3"/>
  <c r="BF227" i="3"/>
  <c r="BC214" i="3"/>
  <c r="BF215" i="3"/>
  <c r="BC202" i="3"/>
  <c r="BF203" i="3"/>
  <c r="BC190" i="3"/>
  <c r="BF191" i="3"/>
  <c r="BC178" i="3"/>
  <c r="BF179" i="3"/>
  <c r="BC166" i="3"/>
  <c r="BF167" i="3"/>
  <c r="BC154" i="3"/>
  <c r="BF155" i="3"/>
  <c r="BC142" i="3"/>
  <c r="BF143" i="3"/>
  <c r="BC130" i="3"/>
  <c r="BF131"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F308" i="3"/>
  <c r="BF307" i="3" s="1"/>
  <c r="BC295" i="3"/>
  <c r="BF296" i="3"/>
  <c r="BF295" i="3" s="1"/>
  <c r="BC283" i="3"/>
  <c r="BC271" i="3"/>
  <c r="BF272" i="3"/>
  <c r="BF271" i="3" s="1"/>
  <c r="BC259" i="3"/>
  <c r="BF260" i="3"/>
  <c r="BF259" i="3" s="1"/>
  <c r="BC247" i="3"/>
  <c r="BF248" i="3"/>
  <c r="BF247" i="3" s="1"/>
  <c r="BC235" i="3"/>
  <c r="BF236" i="3"/>
  <c r="BF235" i="3" s="1"/>
  <c r="BC223" i="3"/>
  <c r="BF224" i="3"/>
  <c r="BF223" i="3" s="1"/>
  <c r="BC211" i="3"/>
  <c r="BF212" i="3"/>
  <c r="BF211" i="3" s="1"/>
  <c r="BC199" i="3"/>
  <c r="BF200" i="3"/>
  <c r="BF199" i="3" s="1"/>
  <c r="BC187" i="3"/>
  <c r="BF188" i="3"/>
  <c r="BF187" i="3" s="1"/>
  <c r="BC175" i="3"/>
  <c r="BF176" i="3"/>
  <c r="BF175" i="3" s="1"/>
  <c r="BC163" i="3"/>
  <c r="BF164" i="3"/>
  <c r="BF163" i="3" s="1"/>
  <c r="BC151" i="3"/>
  <c r="BF152" i="3"/>
  <c r="BF151" i="3" s="1"/>
  <c r="BC139" i="3"/>
  <c r="BF140" i="3"/>
  <c r="BF139" i="3" s="1"/>
  <c r="BC127" i="3"/>
  <c r="BF128" i="3"/>
  <c r="BF127" i="3" s="1"/>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302" i="3"/>
  <c r="BG301" i="3" s="1"/>
  <c r="BG290" i="3"/>
  <c r="BG289" i="3" s="1"/>
  <c r="BG278" i="3"/>
  <c r="BG277" i="3" s="1"/>
  <c r="BG266" i="3"/>
  <c r="BG265" i="3" s="1"/>
  <c r="BG254" i="3"/>
  <c r="BG253" i="3" s="1"/>
  <c r="BG242" i="3"/>
  <c r="BG241" i="3" s="1"/>
  <c r="BG230" i="3"/>
  <c r="BG229" i="3" s="1"/>
  <c r="BG218" i="3"/>
  <c r="BG217" i="3" s="1"/>
  <c r="BG206" i="3"/>
  <c r="BG205" i="3" s="1"/>
  <c r="BG194" i="3"/>
  <c r="BG193" i="3" s="1"/>
  <c r="BG182" i="3"/>
  <c r="BG181" i="3" s="1"/>
  <c r="BG170" i="3"/>
  <c r="BG169" i="3" s="1"/>
  <c r="BG158" i="3"/>
  <c r="BG157" i="3" s="1"/>
  <c r="BG146" i="3"/>
  <c r="BG145" i="3" s="1"/>
  <c r="BG134" i="3"/>
  <c r="BG133" i="3" s="1"/>
  <c r="BG122" i="3"/>
  <c r="BG121" i="3" s="1"/>
  <c r="BI725" i="3"/>
  <c r="BI724"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F335" i="3"/>
  <c r="BF334" i="3" s="1"/>
  <c r="BE743" i="3"/>
  <c r="BE332" i="3"/>
  <c r="BE329" i="3"/>
  <c r="BE328" i="3" s="1"/>
  <c r="BE91" i="3" l="1"/>
  <c r="BF92" i="3"/>
  <c r="BF19" i="3"/>
  <c r="BG20" i="3"/>
  <c r="BJ641" i="3"/>
  <c r="BJ640" i="3" s="1"/>
  <c r="BK639" i="3" s="1"/>
  <c r="BJ689" i="3"/>
  <c r="BJ688" i="3" s="1"/>
  <c r="BK687" i="3" s="1"/>
  <c r="BG659" i="3"/>
  <c r="BG658" i="3" s="1"/>
  <c r="BF619" i="3"/>
  <c r="BG620" i="3"/>
  <c r="BE622" i="3"/>
  <c r="BJ665" i="3"/>
  <c r="BJ664" i="3" s="1"/>
  <c r="BK663" i="3" s="1"/>
  <c r="BJ713" i="3"/>
  <c r="BJ712" i="3" s="1"/>
  <c r="BK711" i="3" s="1"/>
  <c r="BG707" i="3"/>
  <c r="BG706" i="3" s="1"/>
  <c r="BE395" i="3"/>
  <c r="BE394" i="3" s="1"/>
  <c r="BF7" i="3"/>
  <c r="BG8" i="3"/>
  <c r="BF88" i="3"/>
  <c r="BG89" i="3"/>
  <c r="BE574" i="3"/>
  <c r="BF575" i="3"/>
  <c r="BD382" i="3"/>
  <c r="BE383" i="3"/>
  <c r="BD502" i="3"/>
  <c r="BD598" i="3"/>
  <c r="BH436" i="3"/>
  <c r="BI437" i="3"/>
  <c r="BE62" i="3"/>
  <c r="BF427" i="3"/>
  <c r="BG428" i="3"/>
  <c r="BF529" i="3"/>
  <c r="BG530" i="3"/>
  <c r="BE85" i="3"/>
  <c r="BF86"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c r="BH520" i="3" s="1"/>
  <c r="BI365" i="3"/>
  <c r="BI364" i="3" s="1"/>
  <c r="BG4" i="3"/>
  <c r="BH5" i="3"/>
  <c r="BF22" i="3"/>
  <c r="BH23" i="3"/>
  <c r="BH22" i="3" s="1"/>
  <c r="BF43" i="3"/>
  <c r="BG44" i="3"/>
  <c r="BH44" i="3" s="1"/>
  <c r="BF79" i="3"/>
  <c r="BG80" i="3"/>
  <c r="BF82" i="3"/>
  <c r="BH83" i="3"/>
  <c r="BH82" i="3" s="1"/>
  <c r="BF467" i="3"/>
  <c r="BF466" i="3" s="1"/>
  <c r="BG515" i="3"/>
  <c r="BG514" i="3" s="1"/>
  <c r="BI533" i="3"/>
  <c r="BF563" i="3"/>
  <c r="BF739" i="3"/>
  <c r="BG740" i="3"/>
  <c r="BH740" i="3" s="1"/>
  <c r="BH739" i="3" s="1"/>
  <c r="BG449" i="3"/>
  <c r="BG506" i="3"/>
  <c r="BG505" i="3" s="1"/>
  <c r="BH524" i="3"/>
  <c r="BG545" i="3"/>
  <c r="BG544" i="3" s="1"/>
  <c r="BH596" i="3"/>
  <c r="BG374" i="3"/>
  <c r="BF398" i="3"/>
  <c r="BF38" i="3"/>
  <c r="BG38" i="3" s="1"/>
  <c r="BG37" i="3" s="1"/>
  <c r="BH566" i="3"/>
  <c r="BH565" i="3" s="1"/>
  <c r="BF491" i="3"/>
  <c r="BF490" i="3" s="1"/>
  <c r="BH608" i="3"/>
  <c r="BH607" i="3" s="1"/>
  <c r="BF317" i="3"/>
  <c r="BF316" i="3" s="1"/>
  <c r="BG320" i="3"/>
  <c r="BG319" i="3" s="1"/>
  <c r="BF419" i="3"/>
  <c r="BF418" i="3" s="1"/>
  <c r="BG422" i="3"/>
  <c r="BH590" i="3"/>
  <c r="BH589" i="3" s="1"/>
  <c r="BG398" i="3"/>
  <c r="BG397" i="3" s="1"/>
  <c r="BF674" i="3"/>
  <c r="BH116" i="3"/>
  <c r="BH115" i="3" s="1"/>
  <c r="BG152" i="3"/>
  <c r="BG151" i="3" s="1"/>
  <c r="BF49" i="3"/>
  <c r="BH50" i="3"/>
  <c r="BH49" i="3" s="1"/>
  <c r="BF481" i="3"/>
  <c r="BG482" i="3"/>
  <c r="BG481" i="3" s="1"/>
  <c r="BE550" i="3"/>
  <c r="BF551" i="3"/>
  <c r="BF550" i="3" s="1"/>
  <c r="BF568" i="3"/>
  <c r="BG569" i="3"/>
  <c r="BD628" i="3"/>
  <c r="BF629" i="3"/>
  <c r="BF628" i="3" s="1"/>
  <c r="BE13" i="3"/>
  <c r="BF14" i="3"/>
  <c r="BF13" i="3" s="1"/>
  <c r="BF16" i="3"/>
  <c r="BG17" i="3"/>
  <c r="BG16" i="3" s="1"/>
  <c r="BG541" i="3"/>
  <c r="BH542" i="3"/>
  <c r="BH541" i="3" s="1"/>
  <c r="BF34" i="3"/>
  <c r="BG35" i="3"/>
  <c r="BG34"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517" i="3"/>
  <c r="BI430" i="3"/>
  <c r="BJ431" i="3"/>
  <c r="BJ430" i="3" s="1"/>
  <c r="BG401" i="3"/>
  <c r="BG400" i="3" s="1"/>
  <c r="BF425" i="3"/>
  <c r="BE442" i="3"/>
  <c r="BH464" i="3"/>
  <c r="BH463" i="3" s="1"/>
  <c r="BF511" i="3"/>
  <c r="BG512" i="3"/>
  <c r="BG557" i="3"/>
  <c r="BG556" i="3" s="1"/>
  <c r="BI566" i="3"/>
  <c r="BI565" i="3" s="1"/>
  <c r="BE604" i="3"/>
  <c r="BG605" i="3"/>
  <c r="BG604" i="3" s="1"/>
  <c r="BF613" i="3"/>
  <c r="BG614" i="3"/>
  <c r="BH320" i="3"/>
  <c r="BH319" i="3" s="1"/>
  <c r="BH101" i="3"/>
  <c r="BH100" i="3" s="1"/>
  <c r="BE610" i="3"/>
  <c r="BG359" i="3"/>
  <c r="BG358" i="3" s="1"/>
  <c r="BF52" i="3"/>
  <c r="BG362" i="3"/>
  <c r="BG53" i="3"/>
  <c r="BG52" i="3" s="1"/>
  <c r="BJ365" i="3"/>
  <c r="BJ364" i="3" s="1"/>
  <c r="BF376" i="3"/>
  <c r="BG493" i="3"/>
  <c r="BH494" i="3"/>
  <c r="BI494" i="3" s="1"/>
  <c r="BI493" i="3" s="1"/>
  <c r="BI389" i="3"/>
  <c r="BI388" i="3" s="1"/>
  <c r="BF10" i="3"/>
  <c r="BG11" i="3"/>
  <c r="BG10" i="3" s="1"/>
  <c r="BI56" i="3"/>
  <c r="BF67" i="3"/>
  <c r="BG68" i="3"/>
  <c r="BH68" i="3" s="1"/>
  <c r="BH67" i="3" s="1"/>
  <c r="BI83" i="3"/>
  <c r="BI82" i="3" s="1"/>
  <c r="BF94" i="3"/>
  <c r="BH95" i="3"/>
  <c r="BH94" i="3" s="1"/>
  <c r="BH403" i="3"/>
  <c r="BI404" i="3"/>
  <c r="BI403" i="3" s="1"/>
  <c r="BJ485" i="3"/>
  <c r="BJ484" i="3" s="1"/>
  <c r="BK483" i="3" s="1"/>
  <c r="BF487" i="3"/>
  <c r="BH488" i="3"/>
  <c r="BH487" i="3" s="1"/>
  <c r="BG377" i="3"/>
  <c r="BG458" i="3"/>
  <c r="BG457" i="3" s="1"/>
  <c r="BH476" i="3"/>
  <c r="BH475" i="3" s="1"/>
  <c r="BG497" i="3"/>
  <c r="BG554" i="3"/>
  <c r="BG553" i="3" s="1"/>
  <c r="BH572" i="3"/>
  <c r="BF592" i="3"/>
  <c r="BH593" i="3"/>
  <c r="BH592" i="3" s="1"/>
  <c r="BG617" i="3"/>
  <c r="BH407" i="3"/>
  <c r="BF371" i="3"/>
  <c r="BG41" i="3"/>
  <c r="BG74" i="3"/>
  <c r="BG73" i="3" s="1"/>
  <c r="BG416" i="3"/>
  <c r="BG415" i="3" s="1"/>
  <c r="BH518" i="3"/>
  <c r="BH517" i="3" s="1"/>
  <c r="BG469" i="3"/>
  <c r="BI470" i="3"/>
  <c r="BI469" i="3" s="1"/>
  <c r="BF461" i="3"/>
  <c r="BG461" i="3" s="1"/>
  <c r="BF509" i="3"/>
  <c r="BH560" i="3"/>
  <c r="BH559" i="3" s="1"/>
  <c r="BG587" i="3"/>
  <c r="BG586" i="3" s="1"/>
  <c r="BI608" i="3"/>
  <c r="BI607" i="3" s="1"/>
  <c r="BG434" i="3"/>
  <c r="BH26" i="3"/>
  <c r="BH25" i="3" s="1"/>
  <c r="BH98" i="3"/>
  <c r="BH97" i="3" s="1"/>
  <c r="BG419" i="3"/>
  <c r="BG418" i="3" s="1"/>
  <c r="BF395" i="3"/>
  <c r="BI584" i="3"/>
  <c r="BI583" i="3" s="1"/>
  <c r="BF446" i="3"/>
  <c r="BF722" i="3"/>
  <c r="Q641" i="3"/>
  <c r="Q639" i="3"/>
  <c r="R641" i="3"/>
  <c r="Q689" i="3"/>
  <c r="Q687" i="3"/>
  <c r="R689" i="3"/>
  <c r="Q665" i="3"/>
  <c r="R665" i="3"/>
  <c r="Q663" i="3"/>
  <c r="S663" i="3" s="1"/>
  <c r="M663" i="13" s="1"/>
  <c r="Q71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E835" i="3"/>
  <c r="BF836" i="3"/>
  <c r="BE847" i="3"/>
  <c r="BF848" i="3"/>
  <c r="BE859" i="3"/>
  <c r="BF860" i="3"/>
  <c r="BE865" i="3"/>
  <c r="BF866" i="3"/>
  <c r="BE871" i="3"/>
  <c r="BF872" i="3"/>
  <c r="BE883" i="3"/>
  <c r="BF884" i="3"/>
  <c r="BE895" i="3"/>
  <c r="BF896" i="3"/>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33" i="3"/>
  <c r="BH134" i="3"/>
  <c r="BH133" i="3" s="1"/>
  <c r="BF145" i="3"/>
  <c r="BH146" i="3"/>
  <c r="BH145" i="3" s="1"/>
  <c r="BF157" i="3"/>
  <c r="BH158" i="3"/>
  <c r="BH157" i="3" s="1"/>
  <c r="BF181" i="3"/>
  <c r="BH182" i="3"/>
  <c r="BH181" i="3" s="1"/>
  <c r="BF193" i="3"/>
  <c r="BH194" i="3"/>
  <c r="BH193" i="3" s="1"/>
  <c r="BF205" i="3"/>
  <c r="BH206" i="3"/>
  <c r="BH205" i="3" s="1"/>
  <c r="BF217" i="3"/>
  <c r="BH218" i="3"/>
  <c r="BH217" i="3" s="1"/>
  <c r="BF229" i="3"/>
  <c r="BH230" i="3"/>
  <c r="BH229" i="3" s="1"/>
  <c r="BF241" i="3"/>
  <c r="BH242" i="3"/>
  <c r="BH241" i="3" s="1"/>
  <c r="BF265" i="3"/>
  <c r="BH266" i="3"/>
  <c r="BH265" i="3" s="1"/>
  <c r="BF289" i="3"/>
  <c r="BH290" i="3"/>
  <c r="BH289" i="3" s="1"/>
  <c r="BJ725" i="3"/>
  <c r="BJ724" i="3" s="1"/>
  <c r="BK723" i="3" s="1"/>
  <c r="BH635" i="3"/>
  <c r="BH659" i="3"/>
  <c r="BH683" i="3"/>
  <c r="BH707" i="3"/>
  <c r="BH731" i="3"/>
  <c r="BF113" i="3"/>
  <c r="BF112" i="3" s="1"/>
  <c r="BH746" i="3"/>
  <c r="BG353" i="3"/>
  <c r="BJ653" i="3"/>
  <c r="BJ652" i="3" s="1"/>
  <c r="BK651" i="3" s="1"/>
  <c r="BJ701" i="3"/>
  <c r="BJ700" i="3" s="1"/>
  <c r="BK699" i="3" s="1"/>
  <c r="BG140" i="3"/>
  <c r="BG139" i="3" s="1"/>
  <c r="BH152" i="3"/>
  <c r="BH151" i="3" s="1"/>
  <c r="BF761" i="3"/>
  <c r="BF785" i="3"/>
  <c r="BG785" i="3" s="1"/>
  <c r="BG784" i="3" s="1"/>
  <c r="BF809" i="3"/>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30" i="3"/>
  <c r="BF154" i="3"/>
  <c r="BF178" i="3"/>
  <c r="BF202" i="3"/>
  <c r="BF226" i="3"/>
  <c r="BF250" i="3"/>
  <c r="BF274" i="3"/>
  <c r="BF298" i="3"/>
  <c r="BE322" i="3"/>
  <c r="BG323" i="3"/>
  <c r="BF748" i="3"/>
  <c r="BH749" i="3"/>
  <c r="BF655" i="3"/>
  <c r="BG656" i="3"/>
  <c r="BF703" i="3"/>
  <c r="BG704" i="3"/>
  <c r="BE139" i="3"/>
  <c r="BH140" i="3"/>
  <c r="BH139" i="3" s="1"/>
  <c r="BE151" i="3"/>
  <c r="BE163" i="3"/>
  <c r="BE760" i="3"/>
  <c r="BG761" i="3"/>
  <c r="BG760" i="3" s="1"/>
  <c r="BE784" i="3"/>
  <c r="BE808" i="3"/>
  <c r="BG809" i="3"/>
  <c r="BG808" i="3" s="1"/>
  <c r="BE832" i="3"/>
  <c r="BE856" i="3"/>
  <c r="BG857" i="3"/>
  <c r="BG856" i="3" s="1"/>
  <c r="BE892" i="3"/>
  <c r="BF169" i="3"/>
  <c r="BH170" i="3"/>
  <c r="BH169" i="3" s="1"/>
  <c r="BF253" i="3"/>
  <c r="BH254" i="3"/>
  <c r="BH253" i="3" s="1"/>
  <c r="BF277" i="3"/>
  <c r="BH278" i="3"/>
  <c r="BH277" i="3" s="1"/>
  <c r="BF301" i="3"/>
  <c r="BH302" i="3"/>
  <c r="BH301" i="3" s="1"/>
  <c r="BH692" i="3"/>
  <c r="BH691" i="3" s="1"/>
  <c r="BF329" i="3"/>
  <c r="BG329" i="3" s="1"/>
  <c r="BE341" i="3"/>
  <c r="BE340" i="3" s="1"/>
  <c r="BE347" i="3"/>
  <c r="BE346" i="3" s="1"/>
  <c r="BH668" i="3"/>
  <c r="BH667" i="3" s="1"/>
  <c r="BH326" i="3"/>
  <c r="BH325" i="3" s="1"/>
  <c r="BJ110" i="3"/>
  <c r="BJ109" i="3" s="1"/>
  <c r="BK108" i="3" s="1"/>
  <c r="BG125" i="3"/>
  <c r="BG124" i="3" s="1"/>
  <c r="BG149" i="3"/>
  <c r="BG148" i="3" s="1"/>
  <c r="BG173" i="3"/>
  <c r="BG172" i="3" s="1"/>
  <c r="BG197" i="3"/>
  <c r="BG196" i="3" s="1"/>
  <c r="BG221" i="3"/>
  <c r="BG220" i="3" s="1"/>
  <c r="BG245" i="3"/>
  <c r="BG244" i="3" s="1"/>
  <c r="BG269" i="3"/>
  <c r="BG268" i="3" s="1"/>
  <c r="BH662" i="3"/>
  <c r="BH661" i="3" s="1"/>
  <c r="BG311" i="3"/>
  <c r="BG310" i="3" s="1"/>
  <c r="BF767" i="3"/>
  <c r="BF766" i="3" s="1"/>
  <c r="BF791" i="3"/>
  <c r="BF790" i="3" s="1"/>
  <c r="BF815" i="3"/>
  <c r="BF814" i="3" s="1"/>
  <c r="BF839" i="3"/>
  <c r="BF838" i="3" s="1"/>
  <c r="BF863" i="3"/>
  <c r="BF862" i="3" s="1"/>
  <c r="BF887" i="3"/>
  <c r="BF886" i="3" s="1"/>
  <c r="BI635" i="3"/>
  <c r="BI634" i="3" s="1"/>
  <c r="BG647" i="3"/>
  <c r="BI659" i="3"/>
  <c r="BI658" i="3" s="1"/>
  <c r="BG671" i="3"/>
  <c r="BH671" i="3" s="1"/>
  <c r="BI683" i="3"/>
  <c r="BI682" i="3" s="1"/>
  <c r="BG695" i="3"/>
  <c r="BI707" i="3"/>
  <c r="BI706" i="3" s="1"/>
  <c r="BG719" i="3"/>
  <c r="BH719" i="3" s="1"/>
  <c r="BI731" i="3"/>
  <c r="BI730" i="3" s="1"/>
  <c r="BG806" i="3"/>
  <c r="BG805" i="3" s="1"/>
  <c r="BG824" i="3"/>
  <c r="BG823" i="3" s="1"/>
  <c r="BG836" i="3"/>
  <c r="BG835" i="3" s="1"/>
  <c r="BG848" i="3"/>
  <c r="BG847" i="3" s="1"/>
  <c r="BG872" i="3"/>
  <c r="BG871" i="3" s="1"/>
  <c r="BG884" i="3"/>
  <c r="BG883" i="3" s="1"/>
  <c r="BG896" i="3"/>
  <c r="BG895" i="3" s="1"/>
  <c r="BG113" i="3"/>
  <c r="BG112" i="3" s="1"/>
  <c r="BF743" i="3"/>
  <c r="BF742" i="3" s="1"/>
  <c r="BG335" i="3"/>
  <c r="BG334" i="3" s="1"/>
  <c r="BJ677" i="3"/>
  <c r="BJ676" i="3" s="1"/>
  <c r="BK675" i="3" s="1"/>
  <c r="BG752" i="3"/>
  <c r="BI116" i="3"/>
  <c r="BI115" i="3" s="1"/>
  <c r="BI749" i="3"/>
  <c r="BI748" i="3" s="1"/>
  <c r="BE338" i="3"/>
  <c r="BE337" i="3" s="1"/>
  <c r="BE344" i="3"/>
  <c r="BF350" i="3"/>
  <c r="BH656" i="3"/>
  <c r="BH655" i="3" s="1"/>
  <c r="BH704" i="3"/>
  <c r="BH703" i="3" s="1"/>
  <c r="BG128" i="3"/>
  <c r="BG127" i="3" s="1"/>
  <c r="BI158" i="3"/>
  <c r="BH188" i="3"/>
  <c r="BH187" i="3" s="1"/>
  <c r="BH200" i="3"/>
  <c r="BH199" i="3" s="1"/>
  <c r="BH236" i="3"/>
  <c r="BH235" i="3" s="1"/>
  <c r="BH248" i="3"/>
  <c r="BH247"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H113" i="3"/>
  <c r="BH112" i="3" s="1"/>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H679" i="3" l="1"/>
  <c r="BI680" i="3"/>
  <c r="BI679" i="3" s="1"/>
  <c r="BH869" i="3"/>
  <c r="BH868" i="3" s="1"/>
  <c r="BG293" i="3"/>
  <c r="BG292" i="3" s="1"/>
  <c r="BI290" i="3"/>
  <c r="BH284" i="3"/>
  <c r="BH283" i="3" s="1"/>
  <c r="BI242" i="3"/>
  <c r="BI218" i="3"/>
  <c r="BI194" i="3"/>
  <c r="BI152" i="3"/>
  <c r="BF91" i="3"/>
  <c r="BG92" i="3"/>
  <c r="BI23" i="3"/>
  <c r="BI22" i="3" s="1"/>
  <c r="BG19" i="3"/>
  <c r="BH20" i="3"/>
  <c r="BI20" i="3" s="1"/>
  <c r="BI19" i="3" s="1"/>
  <c r="BH727" i="3"/>
  <c r="BI728" i="3"/>
  <c r="BI727" i="3" s="1"/>
  <c r="BH631" i="3"/>
  <c r="BI632" i="3"/>
  <c r="BI631" i="3" s="1"/>
  <c r="BH257" i="3"/>
  <c r="BH824" i="3"/>
  <c r="BH823" i="3" s="1"/>
  <c r="BH806" i="3"/>
  <c r="BH805" i="3" s="1"/>
  <c r="BI692" i="3"/>
  <c r="BI691" i="3" s="1"/>
  <c r="BG893" i="3"/>
  <c r="BG892" i="3" s="1"/>
  <c r="BI266" i="3"/>
  <c r="BI230" i="3"/>
  <c r="BI206" i="3"/>
  <c r="BJ206" i="3" s="1"/>
  <c r="BJ205" i="3" s="1"/>
  <c r="BI182" i="3"/>
  <c r="BG317" i="3"/>
  <c r="BG316" i="3" s="1"/>
  <c r="BI140" i="3"/>
  <c r="BI122" i="3"/>
  <c r="BH11" i="3"/>
  <c r="BH10" i="3" s="1"/>
  <c r="BG619" i="3"/>
  <c r="BH620" i="3"/>
  <c r="BG491" i="3"/>
  <c r="BI521" i="3"/>
  <c r="BI520" i="3" s="1"/>
  <c r="BI539" i="3"/>
  <c r="BH43" i="3"/>
  <c r="BI44" i="3"/>
  <c r="BI43" i="3" s="1"/>
  <c r="BF598" i="3"/>
  <c r="BH884" i="3"/>
  <c r="BH883" i="3" s="1"/>
  <c r="BH161" i="3"/>
  <c r="BH419" i="3"/>
  <c r="BI101" i="3"/>
  <c r="BI100" i="3" s="1"/>
  <c r="BI320" i="3"/>
  <c r="BI319" i="3" s="1"/>
  <c r="BH317" i="3"/>
  <c r="BH316" i="3" s="1"/>
  <c r="BH401" i="3"/>
  <c r="BH400" i="3" s="1"/>
  <c r="BK429" i="3"/>
  <c r="BH416" i="3"/>
  <c r="BH415" i="3" s="1"/>
  <c r="BH35" i="3"/>
  <c r="BH34" i="3" s="1"/>
  <c r="BG14" i="3"/>
  <c r="BG13" i="3" s="1"/>
  <c r="BG551" i="3"/>
  <c r="BG550" i="3" s="1"/>
  <c r="BJ107" i="3"/>
  <c r="BJ106" i="3" s="1"/>
  <c r="BK105"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Q485" i="3"/>
  <c r="Q483" i="3"/>
  <c r="R485" i="3"/>
  <c r="BH736" i="3"/>
  <c r="BI737" i="3"/>
  <c r="BI736" i="3" s="1"/>
  <c r="BH848" i="3"/>
  <c r="BH847" i="3" s="1"/>
  <c r="BI146" i="3"/>
  <c r="BH305" i="3"/>
  <c r="BH209" i="3"/>
  <c r="S711" i="3"/>
  <c r="M711" i="13" s="1"/>
  <c r="S639" i="3"/>
  <c r="M639" i="13" s="1"/>
  <c r="BF445" i="3"/>
  <c r="BG446" i="3"/>
  <c r="BG445" i="3" s="1"/>
  <c r="BG433" i="3"/>
  <c r="BH434" i="3"/>
  <c r="BH433" i="3" s="1"/>
  <c r="BJ608" i="3"/>
  <c r="BJ607" i="3" s="1"/>
  <c r="BK606" i="3" s="1"/>
  <c r="BI560" i="3"/>
  <c r="BI559" i="3" s="1"/>
  <c r="BI461" i="3"/>
  <c r="BI460" i="3" s="1"/>
  <c r="BJ470" i="3"/>
  <c r="BJ469" i="3" s="1"/>
  <c r="BK468" i="3" s="1"/>
  <c r="BG40" i="3"/>
  <c r="BF370" i="3"/>
  <c r="BG616" i="3"/>
  <c r="BH617" i="3"/>
  <c r="BI593" i="3"/>
  <c r="BH571" i="3"/>
  <c r="BG376" i="3"/>
  <c r="BJ404" i="3"/>
  <c r="BJ403" i="3" s="1"/>
  <c r="BK402" i="3" s="1"/>
  <c r="BG67" i="3"/>
  <c r="BI68" i="3"/>
  <c r="BI67" i="3" s="1"/>
  <c r="BI55" i="3"/>
  <c r="BJ56" i="3"/>
  <c r="BJ55" i="3" s="1"/>
  <c r="BH493" i="3"/>
  <c r="BJ494" i="3"/>
  <c r="BJ493" i="3" s="1"/>
  <c r="BK492" i="3" s="1"/>
  <c r="BG361" i="3"/>
  <c r="BH362" i="3"/>
  <c r="BH361" i="3" s="1"/>
  <c r="BH359" i="3"/>
  <c r="BH358" i="3" s="1"/>
  <c r="R107" i="3"/>
  <c r="BG613" i="3"/>
  <c r="BH557" i="3"/>
  <c r="BH556" i="3" s="1"/>
  <c r="BI464" i="3"/>
  <c r="BI463" i="3" s="1"/>
  <c r="BI518" i="3"/>
  <c r="BH446" i="3"/>
  <c r="BG371" i="3"/>
  <c r="BG370" i="3" s="1"/>
  <c r="BH554" i="3"/>
  <c r="BH458" i="3"/>
  <c r="BE412" i="3"/>
  <c r="BG103" i="3"/>
  <c r="BH104" i="3"/>
  <c r="BH71" i="3"/>
  <c r="BH47" i="3"/>
  <c r="BI542" i="3"/>
  <c r="BH17" i="3"/>
  <c r="BH482" i="3"/>
  <c r="BF673" i="3"/>
  <c r="BG674" i="3"/>
  <c r="BG421" i="3"/>
  <c r="BH422" i="3"/>
  <c r="BH421" i="3" s="1"/>
  <c r="BJ560" i="3"/>
  <c r="BJ559" i="3" s="1"/>
  <c r="BK558" i="3" s="1"/>
  <c r="BF37" i="3"/>
  <c r="BH38" i="3"/>
  <c r="BG373" i="3"/>
  <c r="BI374" i="3"/>
  <c r="BH595" i="3"/>
  <c r="BI596" i="3"/>
  <c r="BI595" i="3" s="1"/>
  <c r="BH523" i="3"/>
  <c r="BI524" i="3"/>
  <c r="BG739" i="3"/>
  <c r="BI740" i="3"/>
  <c r="BI739" i="3" s="1"/>
  <c r="BF562" i="3"/>
  <c r="BG563" i="3"/>
  <c r="BG562" i="3" s="1"/>
  <c r="BG43" i="3"/>
  <c r="BJ44" i="3"/>
  <c r="BJ43" i="3" s="1"/>
  <c r="BJ23" i="3"/>
  <c r="BJ22" i="3" s="1"/>
  <c r="BK21" i="3" s="1"/>
  <c r="BG520" i="3"/>
  <c r="BJ521" i="3"/>
  <c r="BJ520" i="3" s="1"/>
  <c r="BH53" i="3"/>
  <c r="BI359" i="3"/>
  <c r="BI358" i="3" s="1"/>
  <c r="BH611" i="3"/>
  <c r="BI26" i="3"/>
  <c r="BI317" i="3"/>
  <c r="BI316" i="3" s="1"/>
  <c r="BH605" i="3"/>
  <c r="BH587" i="3"/>
  <c r="BH586" i="3" s="1"/>
  <c r="BJ566" i="3"/>
  <c r="BJ565" i="3" s="1"/>
  <c r="BK564" i="3" s="1"/>
  <c r="BG463" i="3"/>
  <c r="BJ464" i="3"/>
  <c r="BJ463" i="3" s="1"/>
  <c r="BG547" i="3"/>
  <c r="BH548" i="3"/>
  <c r="BH545" i="3"/>
  <c r="BH515" i="3"/>
  <c r="BH514" i="3" s="1"/>
  <c r="BG31" i="3"/>
  <c r="BH32" i="3"/>
  <c r="BI572" i="3"/>
  <c r="BI571" i="3" s="1"/>
  <c r="BI476" i="3"/>
  <c r="BG629" i="3"/>
  <c r="BH578" i="3"/>
  <c r="BG472" i="3"/>
  <c r="BH473" i="3"/>
  <c r="BG455" i="3"/>
  <c r="BI392" i="3"/>
  <c r="BH379" i="3"/>
  <c r="BI380" i="3"/>
  <c r="BJ368" i="3"/>
  <c r="BJ367" i="3" s="1"/>
  <c r="BH74" i="3"/>
  <c r="BH73" i="3" s="1"/>
  <c r="BI11" i="3"/>
  <c r="BI10" i="3" s="1"/>
  <c r="BF413" i="3"/>
  <c r="BI35" i="3"/>
  <c r="BI34" i="3" s="1"/>
  <c r="BH614" i="3"/>
  <c r="BH443" i="3"/>
  <c r="BF721" i="3"/>
  <c r="BG722" i="3"/>
  <c r="BF394" i="3"/>
  <c r="BG395" i="3"/>
  <c r="BG394" i="3" s="1"/>
  <c r="BH418" i="3"/>
  <c r="BI419" i="3"/>
  <c r="BI418" i="3" s="1"/>
  <c r="BF508" i="3"/>
  <c r="BF460" i="3"/>
  <c r="BJ461" i="3"/>
  <c r="BJ460" i="3" s="1"/>
  <c r="BK459" i="3" s="1"/>
  <c r="BH406" i="3"/>
  <c r="BI407" i="3"/>
  <c r="BI406" i="3" s="1"/>
  <c r="BG496" i="3"/>
  <c r="BH497" i="3"/>
  <c r="BH496" i="3" s="1"/>
  <c r="BH377" i="3"/>
  <c r="BH376" i="3" s="1"/>
  <c r="BJ389" i="3"/>
  <c r="BJ388" i="3" s="1"/>
  <c r="BK387" i="3" s="1"/>
  <c r="BI98" i="3"/>
  <c r="BG511" i="3"/>
  <c r="BH512" i="3"/>
  <c r="BH511" i="3" s="1"/>
  <c r="BF424" i="3"/>
  <c r="BG425" i="3"/>
  <c r="BG424" i="3" s="1"/>
  <c r="Q431" i="3"/>
  <c r="R431" i="3"/>
  <c r="Q429" i="3"/>
  <c r="S429" i="3" s="1"/>
  <c r="M429" i="13" s="1"/>
  <c r="BF415" i="3"/>
  <c r="BH41" i="3"/>
  <c r="BH40" i="3" s="1"/>
  <c r="BH409" i="3"/>
  <c r="BG499" i="3"/>
  <c r="BH500" i="3"/>
  <c r="BH499" i="3" s="1"/>
  <c r="BG478" i="3"/>
  <c r="BI479" i="3"/>
  <c r="BG568" i="3"/>
  <c r="BH569" i="3"/>
  <c r="BH568" i="3" s="1"/>
  <c r="BJ584" i="3"/>
  <c r="BJ583" i="3" s="1"/>
  <c r="BK582" i="3" s="1"/>
  <c r="BJ419" i="3"/>
  <c r="BJ418" i="3" s="1"/>
  <c r="BK417" i="3" s="1"/>
  <c r="BG509" i="3"/>
  <c r="BG508" i="3" s="1"/>
  <c r="BI416" i="3"/>
  <c r="BI415" i="3" s="1"/>
  <c r="BF397" i="3"/>
  <c r="BH398" i="3"/>
  <c r="BI398" i="3" s="1"/>
  <c r="BI397" i="3" s="1"/>
  <c r="BG448" i="3"/>
  <c r="BH449" i="3"/>
  <c r="BI532" i="3"/>
  <c r="BJ533" i="3"/>
  <c r="BJ532" i="3" s="1"/>
  <c r="BI488" i="3"/>
  <c r="BI487" i="3" s="1"/>
  <c r="BJ83" i="3"/>
  <c r="BJ82" i="3" s="1"/>
  <c r="BK81" i="3" s="1"/>
  <c r="BG79" i="3"/>
  <c r="BH80" i="3"/>
  <c r="BH79" i="3" s="1"/>
  <c r="BK42" i="3"/>
  <c r="BH4" i="3"/>
  <c r="BI5" i="3"/>
  <c r="BI4" i="3" s="1"/>
  <c r="BK363" i="3"/>
  <c r="BK519" i="3"/>
  <c r="BG76" i="3"/>
  <c r="BH77" i="3"/>
  <c r="BH76" i="3" s="1"/>
  <c r="BI50" i="3"/>
  <c r="BJ359" i="3"/>
  <c r="BJ358" i="3" s="1"/>
  <c r="BK357" i="3" s="1"/>
  <c r="BI590" i="3"/>
  <c r="BI589" i="3" s="1"/>
  <c r="BF580" i="3"/>
  <c r="BG581" i="3"/>
  <c r="BJ101" i="3"/>
  <c r="BJ100" i="3" s="1"/>
  <c r="BK99" i="3" s="1"/>
  <c r="BJ320" i="3"/>
  <c r="BJ319" i="3" s="1"/>
  <c r="BK318" i="3" s="1"/>
  <c r="BJ317" i="3"/>
  <c r="BJ316" i="3" s="1"/>
  <c r="BK315" i="3" s="1"/>
  <c r="BI587" i="3"/>
  <c r="BI557" i="3"/>
  <c r="BI556" i="3" s="1"/>
  <c r="BI538" i="3"/>
  <c r="BJ539" i="3"/>
  <c r="BJ538" i="3" s="1"/>
  <c r="BI401" i="3"/>
  <c r="BI400" i="3" s="1"/>
  <c r="BH506" i="3"/>
  <c r="BG451" i="3"/>
  <c r="BH452" i="3"/>
  <c r="BH451" i="3" s="1"/>
  <c r="BI515" i="3"/>
  <c r="BG467" i="3"/>
  <c r="BG58" i="3"/>
  <c r="BI59" i="3"/>
  <c r="BI58" i="3" s="1"/>
  <c r="BH14" i="3"/>
  <c r="BH551" i="3"/>
  <c r="BK366" i="3"/>
  <c r="BI95" i="3"/>
  <c r="BI410" i="3"/>
  <c r="BI409" i="3" s="1"/>
  <c r="BH718" i="3"/>
  <c r="BI719" i="3"/>
  <c r="BI718" i="3" s="1"/>
  <c r="BH670" i="3"/>
  <c r="BI671" i="3"/>
  <c r="BI670" i="3" s="1"/>
  <c r="R110" i="3"/>
  <c r="BG328" i="3"/>
  <c r="BF844" i="3"/>
  <c r="BF796" i="3"/>
  <c r="BG298" i="3"/>
  <c r="BG274" i="3"/>
  <c r="BG250" i="3"/>
  <c r="BG226" i="3"/>
  <c r="BG202" i="3"/>
  <c r="BG178" i="3"/>
  <c r="BG154" i="3"/>
  <c r="BG130" i="3"/>
  <c r="BI157" i="3"/>
  <c r="BJ158" i="3"/>
  <c r="BJ157" i="3" s="1"/>
  <c r="BF349" i="3"/>
  <c r="BG350" i="3"/>
  <c r="BE343" i="3"/>
  <c r="Q677" i="3"/>
  <c r="R677" i="3"/>
  <c r="Q675" i="3"/>
  <c r="S675" i="3" s="1"/>
  <c r="M675" i="13" s="1"/>
  <c r="BG694" i="3"/>
  <c r="BG646" i="3"/>
  <c r="BI139" i="3"/>
  <c r="BJ140" i="3"/>
  <c r="BJ139" i="3" s="1"/>
  <c r="BG703" i="3"/>
  <c r="BI704" i="3"/>
  <c r="BI703" i="3" s="1"/>
  <c r="BG655" i="3"/>
  <c r="BI656" i="3"/>
  <c r="BI655" i="3" s="1"/>
  <c r="BH748" i="3"/>
  <c r="BJ749" i="3"/>
  <c r="BJ748"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I289" i="3"/>
  <c r="BJ290" i="3"/>
  <c r="BJ289" i="3" s="1"/>
  <c r="BI265" i="3"/>
  <c r="BJ266" i="3"/>
  <c r="BJ265" i="3" s="1"/>
  <c r="BI241" i="3"/>
  <c r="BJ242" i="3"/>
  <c r="BJ241" i="3" s="1"/>
  <c r="BI217" i="3"/>
  <c r="BJ218" i="3"/>
  <c r="BJ217" i="3" s="1"/>
  <c r="BI193" i="3"/>
  <c r="BJ194" i="3"/>
  <c r="BJ193" i="3" s="1"/>
  <c r="Q701" i="3"/>
  <c r="R701" i="3"/>
  <c r="Q699" i="3"/>
  <c r="S699" i="3" s="1"/>
  <c r="M699" i="13" s="1"/>
  <c r="BH745" i="3"/>
  <c r="BI746" i="3"/>
  <c r="BI145" i="3"/>
  <c r="BJ146" i="3"/>
  <c r="BJ145" i="3" s="1"/>
  <c r="BI121" i="3"/>
  <c r="BJ122" i="3"/>
  <c r="BJ121" i="3" s="1"/>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K144" i="3"/>
  <c r="BK120"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J719" i="3"/>
  <c r="BJ718" i="3" s="1"/>
  <c r="BG670" i="3"/>
  <c r="BJ671" i="3"/>
  <c r="BJ670" i="3" s="1"/>
  <c r="BF328" i="3"/>
  <c r="BH329" i="3"/>
  <c r="BH328" i="3" s="1"/>
  <c r="BI151" i="3"/>
  <c r="BJ152" i="3"/>
  <c r="BJ151" i="3" s="1"/>
  <c r="BG802" i="3"/>
  <c r="BI803" i="3"/>
  <c r="BI802" i="3" s="1"/>
  <c r="BG715" i="3"/>
  <c r="BI716" i="3"/>
  <c r="BG667" i="3"/>
  <c r="BI668" i="3"/>
  <c r="BG661" i="3"/>
  <c r="BI662" i="3"/>
  <c r="BF856" i="3"/>
  <c r="BF832" i="3"/>
  <c r="BF808" i="3"/>
  <c r="BF784" i="3"/>
  <c r="BF760" i="3"/>
  <c r="BI229" i="3"/>
  <c r="BJ230" i="3"/>
  <c r="BJ229" i="3" s="1"/>
  <c r="BI205" i="3"/>
  <c r="BK204" i="3" s="1"/>
  <c r="BI181" i="3"/>
  <c r="BJ182" i="3"/>
  <c r="BJ181"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S723" i="3" s="1"/>
  <c r="M723" i="13" s="1"/>
  <c r="BG727" i="3"/>
  <c r="BJ728" i="3"/>
  <c r="BJ727" i="3" s="1"/>
  <c r="BG679" i="3"/>
  <c r="BJ680" i="3"/>
  <c r="BJ679" i="3" s="1"/>
  <c r="BG631" i="3"/>
  <c r="BJ632" i="3"/>
  <c r="BJ631" i="3" s="1"/>
  <c r="BG736" i="3"/>
  <c r="BJ737" i="3"/>
  <c r="BJ736"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93" i="3"/>
  <c r="BH292" i="3" s="1"/>
  <c r="BH269" i="3"/>
  <c r="BH268" i="3" s="1"/>
  <c r="BH245" i="3"/>
  <c r="BH244" i="3" s="1"/>
  <c r="BH221" i="3"/>
  <c r="BH220" i="3" s="1"/>
  <c r="BH197" i="3"/>
  <c r="BH196" i="3" s="1"/>
  <c r="BH173" i="3"/>
  <c r="BH172" i="3" s="1"/>
  <c r="BH149" i="3"/>
  <c r="BH148" i="3" s="1"/>
  <c r="BH125" i="3"/>
  <c r="BH124" i="3" s="1"/>
  <c r="BH335" i="3"/>
  <c r="BH334" i="3" s="1"/>
  <c r="BI164" i="3"/>
  <c r="BK747" i="3"/>
  <c r="BJ827" i="3"/>
  <c r="BJ826" i="3" s="1"/>
  <c r="BK825"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88" i="3"/>
  <c r="BK264" i="3"/>
  <c r="BK240" i="3"/>
  <c r="BK228" i="3"/>
  <c r="BK216" i="3"/>
  <c r="BK192" i="3"/>
  <c r="BK180" i="3"/>
  <c r="BK156" i="3"/>
  <c r="BI134" i="3"/>
  <c r="BG899" i="3"/>
  <c r="BG875" i="3"/>
  <c r="BG845" i="3"/>
  <c r="BG821" i="3"/>
  <c r="BG797" i="3"/>
  <c r="BG773" i="3"/>
  <c r="BI308" i="3"/>
  <c r="BI296" i="3"/>
  <c r="BI284" i="3"/>
  <c r="BI272" i="3"/>
  <c r="BI260" i="3"/>
  <c r="BI248" i="3"/>
  <c r="BI236" i="3"/>
  <c r="BI224" i="3"/>
  <c r="BI212" i="3"/>
  <c r="BI200" i="3"/>
  <c r="BI188" i="3"/>
  <c r="BI176" i="3"/>
  <c r="BH128" i="3"/>
  <c r="BH127" i="3" s="1"/>
  <c r="BH755" i="3"/>
  <c r="BF344" i="3"/>
  <c r="BF343" i="3" s="1"/>
  <c r="BF338" i="3"/>
  <c r="BK735" i="3"/>
  <c r="BG791" i="3"/>
  <c r="BH311" i="3"/>
  <c r="BH310" i="3" s="1"/>
  <c r="BH857" i="3"/>
  <c r="BH809" i="3"/>
  <c r="BH761" i="3"/>
  <c r="BH281" i="3"/>
  <c r="BH233" i="3"/>
  <c r="BH185" i="3"/>
  <c r="BH137" i="3"/>
  <c r="BI113" i="3"/>
  <c r="BI112" i="3" s="1"/>
  <c r="BG332" i="3"/>
  <c r="BK633" i="3" l="1"/>
  <c r="BK657" i="3"/>
  <c r="BK681" i="3"/>
  <c r="BK705" i="3"/>
  <c r="BK729" i="3"/>
  <c r="BI353" i="3"/>
  <c r="S651" i="3"/>
  <c r="M651" i="13" s="1"/>
  <c r="BI434" i="3"/>
  <c r="BI433" i="3" s="1"/>
  <c r="BK435" i="3"/>
  <c r="BG91" i="3"/>
  <c r="BH92" i="3"/>
  <c r="BH19" i="3"/>
  <c r="BJ20" i="3"/>
  <c r="BJ19" i="3" s="1"/>
  <c r="BH563" i="3"/>
  <c r="BJ740" i="3"/>
  <c r="BJ739" i="3" s="1"/>
  <c r="BK54" i="3"/>
  <c r="BJ434" i="3"/>
  <c r="BJ433" i="3" s="1"/>
  <c r="BI86" i="3"/>
  <c r="BI85" i="3" s="1"/>
  <c r="BJ692" i="3"/>
  <c r="BJ691" i="3" s="1"/>
  <c r="BK690" i="3" s="1"/>
  <c r="BH256" i="3"/>
  <c r="BI257" i="3"/>
  <c r="BI80" i="3"/>
  <c r="BI79" i="3" s="1"/>
  <c r="BH425" i="3"/>
  <c r="BH424" i="3" s="1"/>
  <c r="BI74" i="3"/>
  <c r="S105" i="3"/>
  <c r="M105" i="13" s="1"/>
  <c r="BH619" i="3"/>
  <c r="BI620" i="3"/>
  <c r="BJ401" i="3"/>
  <c r="BJ400" i="3" s="1"/>
  <c r="BK399" i="3" s="1"/>
  <c r="BG490" i="3"/>
  <c r="BH491" i="3"/>
  <c r="BK537" i="3"/>
  <c r="BJ557" i="3"/>
  <c r="BJ556" i="3" s="1"/>
  <c r="BK555" i="3" s="1"/>
  <c r="BH395" i="3"/>
  <c r="BH394" i="3" s="1"/>
  <c r="S483" i="3"/>
  <c r="M483" i="13" s="1"/>
  <c r="BF61" i="3"/>
  <c r="BG62" i="3"/>
  <c r="BH62" i="3" s="1"/>
  <c r="BH61" i="3" s="1"/>
  <c r="BI530" i="3"/>
  <c r="BG85" i="3"/>
  <c r="BH535" i="3"/>
  <c r="BI536" i="3"/>
  <c r="BI8" i="3"/>
  <c r="BH88" i="3"/>
  <c r="BI89" i="3"/>
  <c r="BG574" i="3"/>
  <c r="BH575" i="3"/>
  <c r="BG383" i="3"/>
  <c r="BF382" i="3"/>
  <c r="BF502" i="3"/>
  <c r="BH439" i="3"/>
  <c r="BI440" i="3"/>
  <c r="BH160" i="3"/>
  <c r="BI161" i="3"/>
  <c r="BH599" i="3"/>
  <c r="BK531" i="3"/>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557" i="3"/>
  <c r="R557" i="3"/>
  <c r="Q555" i="3"/>
  <c r="S555" i="3" s="1"/>
  <c r="M555" i="13" s="1"/>
  <c r="Q389" i="3"/>
  <c r="R389" i="3"/>
  <c r="Q387" i="3"/>
  <c r="S387" i="3" s="1"/>
  <c r="M387" i="13" s="1"/>
  <c r="Q318" i="3"/>
  <c r="Q320" i="3"/>
  <c r="R320" i="3"/>
  <c r="R83" i="3"/>
  <c r="R566" i="3"/>
  <c r="Q566" i="3"/>
  <c r="Q564" i="3"/>
  <c r="BK150" i="3"/>
  <c r="BI356" i="3"/>
  <c r="BJ704" i="3"/>
  <c r="BJ703" i="3" s="1"/>
  <c r="BK702" i="3" s="1"/>
  <c r="BK138" i="3"/>
  <c r="Q368" i="3"/>
  <c r="R368" i="3"/>
  <c r="Q366" i="3"/>
  <c r="S366" i="3" s="1"/>
  <c r="M366" i="13" s="1"/>
  <c r="BG466" i="3"/>
  <c r="BH467" i="3"/>
  <c r="BH466" i="3" s="1"/>
  <c r="BI514" i="3"/>
  <c r="BJ515" i="3"/>
  <c r="BJ514" i="3" s="1"/>
  <c r="BI452" i="3"/>
  <c r="BH505" i="3"/>
  <c r="BI506" i="3"/>
  <c r="BI505" i="3" s="1"/>
  <c r="BI586" i="3"/>
  <c r="BJ587" i="3"/>
  <c r="BJ586" i="3" s="1"/>
  <c r="BG580" i="3"/>
  <c r="BH581" i="3"/>
  <c r="BH580" i="3" s="1"/>
  <c r="BI49" i="3"/>
  <c r="BJ50" i="3"/>
  <c r="BJ49" i="3" s="1"/>
  <c r="BI77" i="3"/>
  <c r="R521" i="3"/>
  <c r="Q521" i="3"/>
  <c r="Q519" i="3"/>
  <c r="BJ5" i="3"/>
  <c r="BJ4" i="3" s="1"/>
  <c r="BK3" i="3" s="1"/>
  <c r="R44" i="3"/>
  <c r="R419" i="3"/>
  <c r="Q419" i="3"/>
  <c r="Q417" i="3"/>
  <c r="BI500" i="3"/>
  <c r="BJ416" i="3"/>
  <c r="BJ415" i="3" s="1"/>
  <c r="BK414" i="3" s="1"/>
  <c r="BI512" i="3"/>
  <c r="BI511" i="3" s="1"/>
  <c r="BI73" i="3"/>
  <c r="BJ74" i="3"/>
  <c r="BJ73" i="3" s="1"/>
  <c r="BJ407" i="3"/>
  <c r="BJ406" i="3" s="1"/>
  <c r="BK405" i="3" s="1"/>
  <c r="BI395" i="3"/>
  <c r="BH613" i="3"/>
  <c r="BI379" i="3"/>
  <c r="BJ380" i="3"/>
  <c r="BJ379" i="3" s="1"/>
  <c r="BH472" i="3"/>
  <c r="BI473" i="3"/>
  <c r="BG628" i="3"/>
  <c r="BH544" i="3"/>
  <c r="BI545" i="3"/>
  <c r="BK462" i="3"/>
  <c r="BI25" i="3"/>
  <c r="BJ26" i="3"/>
  <c r="BJ25" i="3" s="1"/>
  <c r="BJ590" i="3"/>
  <c r="BJ589" i="3" s="1"/>
  <c r="BK588" i="3" s="1"/>
  <c r="BK738" i="3"/>
  <c r="BJ596" i="3"/>
  <c r="BJ595" i="3" s="1"/>
  <c r="BK594" i="3" s="1"/>
  <c r="Q560" i="3"/>
  <c r="Q558" i="3"/>
  <c r="R560" i="3"/>
  <c r="BI422" i="3"/>
  <c r="BG673" i="3"/>
  <c r="BH674" i="3"/>
  <c r="BI541" i="3"/>
  <c r="BJ542" i="3"/>
  <c r="BJ541" i="3" s="1"/>
  <c r="BH103" i="3"/>
  <c r="BI104" i="3"/>
  <c r="BH457" i="3"/>
  <c r="BI458" i="3"/>
  <c r="BI517" i="3"/>
  <c r="BJ518" i="3"/>
  <c r="BJ517" i="3" s="1"/>
  <c r="BI614" i="3"/>
  <c r="BI613" i="3" s="1"/>
  <c r="BL107" i="3"/>
  <c r="BM107" i="3"/>
  <c r="BO107" i="3"/>
  <c r="BS107" i="3"/>
  <c r="BR107" i="3"/>
  <c r="BV107" i="3"/>
  <c r="BN106" i="3"/>
  <c r="AZ107" i="14" s="1"/>
  <c r="BL106" i="14" s="1"/>
  <c r="BO106" i="3"/>
  <c r="BA107" i="14" s="1"/>
  <c r="BM106" i="14" s="1"/>
  <c r="BT106" i="3"/>
  <c r="BF107" i="14" s="1"/>
  <c r="BR106" i="14" s="1"/>
  <c r="BL106" i="3"/>
  <c r="AX107" i="14" s="1"/>
  <c r="BJ106" i="14" s="1"/>
  <c r="BM106" i="3"/>
  <c r="AY107" i="14" s="1"/>
  <c r="BK106" i="14" s="1"/>
  <c r="BS106" i="3"/>
  <c r="BE107" i="14" s="1"/>
  <c r="BQ106" i="14" s="1"/>
  <c r="BN107" i="3"/>
  <c r="BP107" i="3"/>
  <c r="BQ107" i="3"/>
  <c r="BU107" i="3"/>
  <c r="BT107" i="3"/>
  <c r="BW107" i="3"/>
  <c r="BV106" i="3"/>
  <c r="BH107" i="14" s="1"/>
  <c r="BT106" i="14" s="1"/>
  <c r="BQ106" i="3"/>
  <c r="BC107" i="14" s="1"/>
  <c r="BO106" i="14" s="1"/>
  <c r="BW106" i="3"/>
  <c r="BI107" i="14" s="1"/>
  <c r="BU106" i="14" s="1"/>
  <c r="BR106" i="3"/>
  <c r="BD107" i="14" s="1"/>
  <c r="BP106" i="14" s="1"/>
  <c r="BP106" i="3"/>
  <c r="BB107" i="14" s="1"/>
  <c r="BN106" i="14" s="1"/>
  <c r="BU106" i="3"/>
  <c r="BG107" i="14" s="1"/>
  <c r="BS106" i="14" s="1"/>
  <c r="BI362" i="3"/>
  <c r="BJ11" i="3"/>
  <c r="BJ10" i="3" s="1"/>
  <c r="BK9" i="3" s="1"/>
  <c r="BJ68" i="3"/>
  <c r="BJ67" i="3" s="1"/>
  <c r="BK66" i="3" s="1"/>
  <c r="BI377" i="3"/>
  <c r="BI41" i="3"/>
  <c r="R470" i="3"/>
  <c r="Q470" i="3"/>
  <c r="Q468" i="3"/>
  <c r="BH304" i="3"/>
  <c r="BI305" i="3"/>
  <c r="BI19" i="14"/>
  <c r="BH19" i="14"/>
  <c r="BI569" i="3"/>
  <c r="BP485" i="3"/>
  <c r="BU485" i="3"/>
  <c r="BS484" i="3"/>
  <c r="BE485" i="14" s="1"/>
  <c r="BQ484" i="14" s="1"/>
  <c r="BP484" i="3"/>
  <c r="BB485" i="14" s="1"/>
  <c r="BN484" i="14" s="1"/>
  <c r="BW484" i="3"/>
  <c r="BI485" i="14" s="1"/>
  <c r="BU484" i="14" s="1"/>
  <c r="BT484" i="3"/>
  <c r="BF485" i="14" s="1"/>
  <c r="BR484" i="14" s="1"/>
  <c r="BL485" i="3"/>
  <c r="BN485" i="3"/>
  <c r="BO485" i="3"/>
  <c r="BS485" i="3"/>
  <c r="BR485" i="3"/>
  <c r="BV485" i="3"/>
  <c r="BL484" i="3"/>
  <c r="AX485" i="14" s="1"/>
  <c r="BJ484" i="14" s="1"/>
  <c r="BM484" i="3"/>
  <c r="AY485" i="14" s="1"/>
  <c r="BK484" i="14" s="1"/>
  <c r="BR484" i="3"/>
  <c r="BD485" i="14" s="1"/>
  <c r="BP484" i="14" s="1"/>
  <c r="BO484" i="3"/>
  <c r="BA485" i="14" s="1"/>
  <c r="BM484" i="14" s="1"/>
  <c r="BQ484" i="3"/>
  <c r="BC485" i="14" s="1"/>
  <c r="BO484" i="14" s="1"/>
  <c r="BV484" i="3"/>
  <c r="BH485" i="14" s="1"/>
  <c r="BT484" i="14" s="1"/>
  <c r="BM485" i="3"/>
  <c r="BQ485" i="3"/>
  <c r="BT485" i="3"/>
  <c r="BW485" i="3"/>
  <c r="BU484" i="3"/>
  <c r="BG485" i="14" s="1"/>
  <c r="BS484" i="14" s="1"/>
  <c r="BN484" i="3"/>
  <c r="AZ485" i="14" s="1"/>
  <c r="BL484" i="14" s="1"/>
  <c r="BI94" i="3"/>
  <c r="BJ95" i="3"/>
  <c r="BJ94" i="3" s="1"/>
  <c r="BH550" i="3"/>
  <c r="BI551" i="3"/>
  <c r="BH13" i="3"/>
  <c r="BI14" i="3"/>
  <c r="Q399" i="3"/>
  <c r="Q401" i="3"/>
  <c r="R401" i="3"/>
  <c r="Q537" i="3"/>
  <c r="Q539" i="3"/>
  <c r="R539" i="3"/>
  <c r="Q315" i="3"/>
  <c r="Q317" i="3"/>
  <c r="R317" i="3"/>
  <c r="R101" i="3"/>
  <c r="Q359" i="3"/>
  <c r="R359" i="3"/>
  <c r="Q357" i="3"/>
  <c r="S357" i="3" s="1"/>
  <c r="M357" i="13" s="1"/>
  <c r="Q365" i="3"/>
  <c r="R365" i="3"/>
  <c r="Q363" i="3"/>
  <c r="S363" i="3" s="1"/>
  <c r="M363" i="13" s="1"/>
  <c r="R23" i="3"/>
  <c r="Q533" i="3"/>
  <c r="Q531" i="3"/>
  <c r="R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J512" i="3"/>
  <c r="BJ511" i="3" s="1"/>
  <c r="BK510" i="3" s="1"/>
  <c r="BI97" i="3"/>
  <c r="BJ98" i="3"/>
  <c r="BJ97" i="3" s="1"/>
  <c r="BK96" i="3" s="1"/>
  <c r="Q461" i="3"/>
  <c r="R461" i="3"/>
  <c r="Q459" i="3"/>
  <c r="S459" i="3" s="1"/>
  <c r="M459" i="13" s="1"/>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K372" i="3" s="1"/>
  <c r="BH37" i="3"/>
  <c r="BI38" i="3"/>
  <c r="BH481" i="3"/>
  <c r="BI482" i="3"/>
  <c r="BH629" i="3"/>
  <c r="BH628" i="3" s="1"/>
  <c r="BH16" i="3"/>
  <c r="BI17" i="3"/>
  <c r="BI16" i="3" s="1"/>
  <c r="BJ17" i="3"/>
  <c r="BJ16" i="3" s="1"/>
  <c r="BK15" i="3" s="1"/>
  <c r="BJ35" i="3"/>
  <c r="BJ34" i="3" s="1"/>
  <c r="BK33" i="3" s="1"/>
  <c r="BH46" i="3"/>
  <c r="BI47" i="3"/>
  <c r="BH70" i="3"/>
  <c r="BI71" i="3"/>
  <c r="BG413" i="3"/>
  <c r="BH553" i="3"/>
  <c r="BI554" i="3"/>
  <c r="BH445" i="3"/>
  <c r="BI446" i="3"/>
  <c r="BI445" i="3" s="1"/>
  <c r="R494" i="3"/>
  <c r="Q494" i="3"/>
  <c r="Q492" i="3"/>
  <c r="R56" i="3"/>
  <c r="Q402" i="3"/>
  <c r="R404" i="3"/>
  <c r="Q404" i="3"/>
  <c r="BJ488" i="3"/>
  <c r="BJ487" i="3" s="1"/>
  <c r="BK486" i="3" s="1"/>
  <c r="BJ572" i="3"/>
  <c r="BJ571" i="3" s="1"/>
  <c r="BK570" i="3" s="1"/>
  <c r="BI592" i="3"/>
  <c r="BJ593" i="3"/>
  <c r="BJ592" i="3" s="1"/>
  <c r="BH616" i="3"/>
  <c r="BI617" i="3"/>
  <c r="BH371" i="3"/>
  <c r="Q608" i="3"/>
  <c r="R608" i="3"/>
  <c r="Q606" i="3"/>
  <c r="S606" i="3" s="1"/>
  <c r="M606" i="13" s="1"/>
  <c r="BK432" i="3"/>
  <c r="BH208" i="3"/>
  <c r="BI209" i="3"/>
  <c r="BJ59" i="3"/>
  <c r="BJ58" i="3" s="1"/>
  <c r="BK57" i="3" s="1"/>
  <c r="BI497" i="3"/>
  <c r="Q827" i="3"/>
  <c r="R827" i="3"/>
  <c r="Q825" i="3"/>
  <c r="S825" i="3" s="1"/>
  <c r="M825" i="13" s="1"/>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BI133" i="3"/>
  <c r="BJ134" i="3"/>
  <c r="BJ133" i="3" s="1"/>
  <c r="R182" i="3"/>
  <c r="R206" i="3"/>
  <c r="R230" i="3"/>
  <c r="R26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R659" i="3"/>
  <c r="Q657" i="3"/>
  <c r="S657" i="3" s="1"/>
  <c r="M657" i="13" s="1"/>
  <c r="Q683" i="3"/>
  <c r="Q681" i="3"/>
  <c r="R683" i="3"/>
  <c r="Q707" i="3"/>
  <c r="Q705" i="3"/>
  <c r="R707" i="3"/>
  <c r="Q731" i="3"/>
  <c r="Q729" i="3"/>
  <c r="R731" i="3"/>
  <c r="BI352" i="3"/>
  <c r="BJ353" i="3"/>
  <c r="BJ352" i="3" s="1"/>
  <c r="BI661" i="3"/>
  <c r="BJ662" i="3"/>
  <c r="BJ661" i="3" s="1"/>
  <c r="BI667" i="3"/>
  <c r="BJ668" i="3"/>
  <c r="BJ667" i="3" s="1"/>
  <c r="BI715" i="3"/>
  <c r="BJ716" i="3"/>
  <c r="BJ715" i="3" s="1"/>
  <c r="R152" i="3"/>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I17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158" i="3"/>
  <c r="R194" i="3"/>
  <c r="R218" i="3"/>
  <c r="R242" i="3"/>
  <c r="R290"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K117" i="3" s="1"/>
  <c r="BI142" i="3"/>
  <c r="BJ143" i="3"/>
  <c r="BJ142" i="3" s="1"/>
  <c r="BK141" i="3" s="1"/>
  <c r="BI166" i="3"/>
  <c r="BJ167" i="3"/>
  <c r="BJ166" i="3" s="1"/>
  <c r="BK165" i="3" s="1"/>
  <c r="BI190" i="3"/>
  <c r="BJ191" i="3"/>
  <c r="BJ190" i="3" s="1"/>
  <c r="BK189" i="3" s="1"/>
  <c r="BI214" i="3"/>
  <c r="BJ215" i="3"/>
  <c r="BJ214" i="3" s="1"/>
  <c r="BK213" i="3" s="1"/>
  <c r="BI238" i="3"/>
  <c r="BJ239" i="3"/>
  <c r="BJ238" i="3" s="1"/>
  <c r="BK237" i="3" s="1"/>
  <c r="BI262" i="3"/>
  <c r="BJ263" i="3"/>
  <c r="BJ262" i="3" s="1"/>
  <c r="BK261" i="3" s="1"/>
  <c r="BI286" i="3"/>
  <c r="BJ287" i="3"/>
  <c r="BJ286" i="3" s="1"/>
  <c r="BK285"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R704" i="3"/>
  <c r="Q702" i="3"/>
  <c r="S702" i="3" s="1"/>
  <c r="M702" i="13" s="1"/>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25" i="3"/>
  <c r="BI173" i="3"/>
  <c r="BI221" i="3"/>
  <c r="BI269" i="3"/>
  <c r="BI311" i="3"/>
  <c r="BI128" i="3"/>
  <c r="BI836" i="3"/>
  <c r="BI896" i="3"/>
  <c r="BJ803" i="3"/>
  <c r="BJ802" i="3" s="1"/>
  <c r="BK801" i="3" s="1"/>
  <c r="BI323" i="3"/>
  <c r="BI322" i="3" s="1"/>
  <c r="BJ647" i="3"/>
  <c r="BJ646" i="3" s="1"/>
  <c r="BK645" i="3" s="1"/>
  <c r="BJ695" i="3"/>
  <c r="BJ694" i="3" s="1"/>
  <c r="BK693" i="3" s="1"/>
  <c r="BG344" i="3"/>
  <c r="BI131" i="3"/>
  <c r="BI155" i="3"/>
  <c r="BI179" i="3"/>
  <c r="BI203" i="3"/>
  <c r="BI227" i="3"/>
  <c r="BI251" i="3"/>
  <c r="BI275" i="3"/>
  <c r="BI299" i="3"/>
  <c r="BI329" i="3"/>
  <c r="Q3" i="3" l="1"/>
  <c r="Q5" i="3"/>
  <c r="BK426" i="3"/>
  <c r="S264" i="3"/>
  <c r="M264" i="13" s="1"/>
  <c r="S216" i="3"/>
  <c r="M216" i="13" s="1"/>
  <c r="S204" i="3"/>
  <c r="M204" i="13" s="1"/>
  <c r="S180" i="3"/>
  <c r="M180" i="13" s="1"/>
  <c r="S156" i="3"/>
  <c r="M156" i="13" s="1"/>
  <c r="S144" i="3"/>
  <c r="M144" i="13" s="1"/>
  <c r="S120" i="3"/>
  <c r="M120" i="13" s="1"/>
  <c r="S114" i="3"/>
  <c r="M114" i="13" s="1"/>
  <c r="BH91" i="3"/>
  <c r="BI92" i="3"/>
  <c r="BI91" i="3" s="1"/>
  <c r="BJ86" i="3"/>
  <c r="BJ85" i="3" s="1"/>
  <c r="S81" i="3"/>
  <c r="M81" i="13" s="1"/>
  <c r="S54" i="3"/>
  <c r="M54" i="13" s="1"/>
  <c r="BK18" i="3"/>
  <c r="BK522" i="3"/>
  <c r="BJ257" i="3"/>
  <c r="BJ256" i="3" s="1"/>
  <c r="BI256" i="3"/>
  <c r="R692" i="3"/>
  <c r="Q692" i="3"/>
  <c r="Q690" i="3"/>
  <c r="BH562" i="3"/>
  <c r="BI563" i="3"/>
  <c r="BK84" i="3"/>
  <c r="S288" i="3"/>
  <c r="M288" i="13" s="1"/>
  <c r="BK294" i="3"/>
  <c r="BK270" i="3"/>
  <c r="BI425" i="3"/>
  <c r="BJ80" i="3"/>
  <c r="BJ79" i="3" s="1"/>
  <c r="BK78" i="3" s="1"/>
  <c r="BK93" i="3"/>
  <c r="BK24" i="3"/>
  <c r="S417" i="3"/>
  <c r="M417" i="13" s="1"/>
  <c r="S318" i="3"/>
  <c r="M318" i="13" s="1"/>
  <c r="Y713" i="13"/>
  <c r="BK324" i="3"/>
  <c r="BK390" i="3"/>
  <c r="BH490" i="3"/>
  <c r="BI491" i="3"/>
  <c r="S558" i="3"/>
  <c r="M558" i="13" s="1"/>
  <c r="S435" i="3"/>
  <c r="M435" i="13" s="1"/>
  <c r="BJ626" i="3"/>
  <c r="BJ625" i="3" s="1"/>
  <c r="BI619" i="3"/>
  <c r="BJ620" i="3"/>
  <c r="BJ619" i="3" s="1"/>
  <c r="BK246" i="3"/>
  <c r="BK222" i="3"/>
  <c r="BK198" i="3"/>
  <c r="BK174" i="3"/>
  <c r="R176" i="3" s="1"/>
  <c r="BK591" i="3"/>
  <c r="BK474" i="3"/>
  <c r="BJ578" i="3"/>
  <c r="BJ577" i="3" s="1"/>
  <c r="BK576" i="3" s="1"/>
  <c r="S582" i="3"/>
  <c r="M582" i="13" s="1"/>
  <c r="S531" i="3"/>
  <c r="M531" i="13" s="1"/>
  <c r="S537" i="3"/>
  <c r="M537" i="13" s="1"/>
  <c r="S468" i="3"/>
  <c r="M468" i="13" s="1"/>
  <c r="BI602" i="3"/>
  <c r="BI601" i="3" s="1"/>
  <c r="BH601" i="3"/>
  <c r="BH622" i="3"/>
  <c r="BI623" i="3"/>
  <c r="BK624" i="3"/>
  <c r="BI28" i="3"/>
  <c r="BJ29" i="3"/>
  <c r="BJ28" i="3" s="1"/>
  <c r="BI386" i="3"/>
  <c r="BH385" i="3"/>
  <c r="R428" i="3"/>
  <c r="Q428" i="3"/>
  <c r="Q426" i="3"/>
  <c r="S426" i="3" s="1"/>
  <c r="M426" i="13" s="1"/>
  <c r="BJ161" i="3"/>
  <c r="BJ160" i="3" s="1"/>
  <c r="BI160" i="3"/>
  <c r="BI439" i="3"/>
  <c r="BJ440" i="3"/>
  <c r="BJ439" i="3" s="1"/>
  <c r="BK438" i="3" s="1"/>
  <c r="BI503" i="3"/>
  <c r="BI502" i="3" s="1"/>
  <c r="BG382" i="3"/>
  <c r="BH383" i="3"/>
  <c r="BI535" i="3"/>
  <c r="BJ536" i="3"/>
  <c r="BJ535" i="3" s="1"/>
  <c r="R86" i="3"/>
  <c r="BI529" i="3"/>
  <c r="BJ530" i="3"/>
  <c r="BJ529" i="3" s="1"/>
  <c r="BK528"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I527" i="3"/>
  <c r="BI526" i="3" s="1"/>
  <c r="BH527" i="3"/>
  <c r="BH598" i="3"/>
  <c r="BI599" i="3"/>
  <c r="BJ503" i="3"/>
  <c r="BJ502" i="3" s="1"/>
  <c r="BI575" i="3"/>
  <c r="BH574" i="3"/>
  <c r="BI88" i="3"/>
  <c r="BJ89" i="3"/>
  <c r="BJ88" i="3" s="1"/>
  <c r="BK87"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L56" i="3"/>
  <c r="BN56" i="3"/>
  <c r="BP56" i="3"/>
  <c r="BT56" i="3"/>
  <c r="BQ56" i="3"/>
  <c r="BU56" i="3"/>
  <c r="BL55" i="3"/>
  <c r="AX56" i="14" s="1"/>
  <c r="BJ55" i="14" s="1"/>
  <c r="BN55" i="3"/>
  <c r="AZ56" i="14" s="1"/>
  <c r="BL55" i="14" s="1"/>
  <c r="BP55" i="3"/>
  <c r="BB56" i="14" s="1"/>
  <c r="BN55" i="14" s="1"/>
  <c r="BR55" i="3"/>
  <c r="BD56" i="14" s="1"/>
  <c r="BP55" i="14" s="1"/>
  <c r="BT55" i="3"/>
  <c r="BF56" i="14" s="1"/>
  <c r="BR55" i="14" s="1"/>
  <c r="BV55" i="3"/>
  <c r="BH56" i="14" s="1"/>
  <c r="BT55" i="14" s="1"/>
  <c r="BO56" i="3"/>
  <c r="BV56" i="3"/>
  <c r="BW56" i="3"/>
  <c r="BO55" i="3"/>
  <c r="BA56" i="14" s="1"/>
  <c r="BM55" i="14" s="1"/>
  <c r="BS55" i="3"/>
  <c r="BE56" i="14" s="1"/>
  <c r="BQ55" i="14" s="1"/>
  <c r="BW55" i="3"/>
  <c r="BI56" i="14" s="1"/>
  <c r="BU55" i="14" s="1"/>
  <c r="BM56" i="3"/>
  <c r="BR56" i="3"/>
  <c r="BS56" i="3"/>
  <c r="BM55" i="3"/>
  <c r="AY56" i="14" s="1"/>
  <c r="BK55" i="14" s="1"/>
  <c r="BQ55" i="3"/>
  <c r="BC56" i="14" s="1"/>
  <c r="BO55" i="14" s="1"/>
  <c r="BU55" i="3"/>
  <c r="BG56" i="14" s="1"/>
  <c r="BS55" i="14" s="1"/>
  <c r="S492" i="3"/>
  <c r="M492" i="13" s="1"/>
  <c r="BI70" i="3"/>
  <c r="BJ71" i="3"/>
  <c r="BJ70" i="3" s="1"/>
  <c r="BI46" i="3"/>
  <c r="BJ47" i="3"/>
  <c r="BJ46" i="3" s="1"/>
  <c r="R35" i="3"/>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K447"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BL359" i="3"/>
  <c r="BM359" i="3"/>
  <c r="BO359" i="3"/>
  <c r="BS359" i="3"/>
  <c r="BR359" i="3"/>
  <c r="BV359" i="3"/>
  <c r="BL358" i="3"/>
  <c r="AX359" i="14" s="1"/>
  <c r="BJ358" i="14" s="1"/>
  <c r="BR358" i="3"/>
  <c r="BD359" i="14" s="1"/>
  <c r="BP358" i="14" s="1"/>
  <c r="BO358" i="3"/>
  <c r="BA359" i="14" s="1"/>
  <c r="BM358" i="14" s="1"/>
  <c r="BW358" i="3"/>
  <c r="BI359" i="14" s="1"/>
  <c r="BU358" i="14" s="1"/>
  <c r="BT358" i="3"/>
  <c r="BF359" i="14" s="1"/>
  <c r="BR358" i="14" s="1"/>
  <c r="BQ358" i="3"/>
  <c r="BC359" i="14" s="1"/>
  <c r="BO358" i="14" s="1"/>
  <c r="BP359" i="3"/>
  <c r="BU359" i="3"/>
  <c r="BW359" i="3"/>
  <c r="BV358" i="3"/>
  <c r="BH359" i="14" s="1"/>
  <c r="BT358" i="14" s="1"/>
  <c r="BP358" i="3"/>
  <c r="BB359" i="14" s="1"/>
  <c r="BN358" i="14" s="1"/>
  <c r="BU358" i="3"/>
  <c r="BG359" i="14" s="1"/>
  <c r="BS358" i="14" s="1"/>
  <c r="BN359" i="3"/>
  <c r="BQ359" i="3"/>
  <c r="BT359" i="3"/>
  <c r="BN358" i="3"/>
  <c r="AZ359" i="14" s="1"/>
  <c r="BL358" i="14" s="1"/>
  <c r="BS358" i="3"/>
  <c r="BE359" i="14" s="1"/>
  <c r="BQ358" i="14" s="1"/>
  <c r="BM358" i="3"/>
  <c r="AY359" i="14" s="1"/>
  <c r="BK358" i="14" s="1"/>
  <c r="S99" i="3"/>
  <c r="M99" i="13" s="1"/>
  <c r="S315" i="3"/>
  <c r="M315"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CF485" i="14"/>
  <c r="CF483" i="14"/>
  <c r="U484" i="13"/>
  <c r="I483" i="13"/>
  <c r="AT483" i="13"/>
  <c r="N484" i="13"/>
  <c r="B483" i="13"/>
  <c r="AM483" i="13" s="1"/>
  <c r="CB485" i="14"/>
  <c r="CB483" i="14"/>
  <c r="CC483" i="14"/>
  <c r="CC485" i="14"/>
  <c r="BW485" i="14"/>
  <c r="BW483" i="14"/>
  <c r="BV484" i="14"/>
  <c r="S484" i="13"/>
  <c r="G483" i="13"/>
  <c r="AR483" i="13" s="1"/>
  <c r="P484" i="13"/>
  <c r="D483" i="13"/>
  <c r="AO483" i="13"/>
  <c r="M484" i="13"/>
  <c r="A483" i="13"/>
  <c r="AL483" i="13" s="1"/>
  <c r="CH485" i="14"/>
  <c r="CH483" i="14"/>
  <c r="CD485" i="14"/>
  <c r="CD483" i="14"/>
  <c r="Q484" i="13"/>
  <c r="E483" i="13"/>
  <c r="AP483"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BK360" i="3" s="1"/>
  <c r="CA107" i="14"/>
  <c r="CA105" i="14"/>
  <c r="CH105" i="14"/>
  <c r="CH107" i="14"/>
  <c r="CG107" i="14"/>
  <c r="CG105" i="14"/>
  <c r="I105" i="13"/>
  <c r="AT105" i="13"/>
  <c r="U106" i="13"/>
  <c r="R106" i="13"/>
  <c r="F105" i="13"/>
  <c r="AQ105" i="13" s="1"/>
  <c r="C105" i="13"/>
  <c r="AN105" i="13" s="1"/>
  <c r="O106" i="13"/>
  <c r="BX107" i="14"/>
  <c r="BX105" i="14"/>
  <c r="CE105" i="14"/>
  <c r="CE107"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BN419" i="3"/>
  <c r="BO419" i="3"/>
  <c r="BR419" i="3"/>
  <c r="BQ418" i="3"/>
  <c r="BC419" i="14" s="1"/>
  <c r="BO418" i="14" s="1"/>
  <c r="BW419" i="3"/>
  <c r="BT418" i="3"/>
  <c r="BF419" i="14" s="1"/>
  <c r="BR418" i="14" s="1"/>
  <c r="BM419" i="3"/>
  <c r="BP419" i="3"/>
  <c r="BQ419" i="3"/>
  <c r="BU419" i="3"/>
  <c r="BT419" i="3"/>
  <c r="BL418" i="3"/>
  <c r="AX419" i="14" s="1"/>
  <c r="BJ418" i="14" s="1"/>
  <c r="BO418" i="3"/>
  <c r="BA419" i="14" s="1"/>
  <c r="BM418" i="14" s="1"/>
  <c r="BS418" i="3"/>
  <c r="BE419" i="14" s="1"/>
  <c r="BQ418" i="14" s="1"/>
  <c r="BW418" i="3"/>
  <c r="BI419" i="14" s="1"/>
  <c r="BU418" i="14" s="1"/>
  <c r="BN418" i="3"/>
  <c r="AZ419" i="14" s="1"/>
  <c r="BL418" i="14" s="1"/>
  <c r="BR418" i="3"/>
  <c r="BD419" i="14" s="1"/>
  <c r="BP418" i="14" s="1"/>
  <c r="BV418" i="3"/>
  <c r="BH419" i="14" s="1"/>
  <c r="BT418" i="14" s="1"/>
  <c r="BL419" i="3"/>
  <c r="BS419" i="3"/>
  <c r="BV419" i="3"/>
  <c r="BM418" i="3"/>
  <c r="AY419" i="14" s="1"/>
  <c r="BK418" i="14" s="1"/>
  <c r="BU418" i="3"/>
  <c r="BG419" i="14" s="1"/>
  <c r="BS418" i="14" s="1"/>
  <c r="BP418" i="3"/>
  <c r="BB419" i="14" s="1"/>
  <c r="BN418" i="14" s="1"/>
  <c r="S42" i="3"/>
  <c r="M42" i="13" s="1"/>
  <c r="R5" i="3"/>
  <c r="S519" i="3"/>
  <c r="M519" i="13" s="1"/>
  <c r="BK48" i="3"/>
  <c r="BK585" i="3"/>
  <c r="BJ506" i="3"/>
  <c r="BJ505" i="3" s="1"/>
  <c r="BK504" i="3" s="1"/>
  <c r="BK513" i="3"/>
  <c r="S564" i="3"/>
  <c r="M564" i="13" s="1"/>
  <c r="BL83" i="3"/>
  <c r="BM83" i="3"/>
  <c r="BO83" i="3"/>
  <c r="BS83" i="3"/>
  <c r="BR83" i="3"/>
  <c r="BV83" i="3"/>
  <c r="BL82" i="3"/>
  <c r="AX83" i="14" s="1"/>
  <c r="BJ82" i="14" s="1"/>
  <c r="BP82" i="3"/>
  <c r="BB83" i="14" s="1"/>
  <c r="BN82" i="14" s="1"/>
  <c r="BT82" i="3"/>
  <c r="BF83" i="14" s="1"/>
  <c r="BR82" i="14" s="1"/>
  <c r="BM82" i="3"/>
  <c r="AY83" i="14" s="1"/>
  <c r="BK82" i="14" s="1"/>
  <c r="BQ82" i="3"/>
  <c r="BC83" i="14" s="1"/>
  <c r="BO82" i="14" s="1"/>
  <c r="BU82" i="3"/>
  <c r="BG83" i="14" s="1"/>
  <c r="BS82" i="14" s="1"/>
  <c r="BP83" i="3"/>
  <c r="BU83" i="3"/>
  <c r="BW83" i="3"/>
  <c r="BR82" i="3"/>
  <c r="BD83" i="14" s="1"/>
  <c r="BP82" i="14" s="1"/>
  <c r="BO82" i="3"/>
  <c r="BA83" i="14" s="1"/>
  <c r="BM82" i="14" s="1"/>
  <c r="BW82" i="3"/>
  <c r="BI83" i="14" s="1"/>
  <c r="BU82" i="14" s="1"/>
  <c r="BN83" i="3"/>
  <c r="BQ83" i="3"/>
  <c r="BT83" i="3"/>
  <c r="BN82" i="3"/>
  <c r="AZ83" i="14" s="1"/>
  <c r="BL82" i="14" s="1"/>
  <c r="BV82" i="3"/>
  <c r="BH83" i="14" s="1"/>
  <c r="BT82" i="14" s="1"/>
  <c r="BS82" i="3"/>
  <c r="BE83" i="14" s="1"/>
  <c r="BQ82" i="14" s="1"/>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I815" i="3"/>
  <c r="BK354" i="3"/>
  <c r="S729" i="3"/>
  <c r="M729" i="13" s="1"/>
  <c r="S681" i="3"/>
  <c r="M681" i="13" s="1"/>
  <c r="AD713" i="13"/>
  <c r="AJ713" i="13"/>
  <c r="AD689" i="13"/>
  <c r="AJ689" i="13"/>
  <c r="BK162" i="3"/>
  <c r="BK300" i="3"/>
  <c r="BK252" i="3"/>
  <c r="S228" i="3"/>
  <c r="M228" i="13" s="1"/>
  <c r="BK132" i="3"/>
  <c r="BI899" i="3"/>
  <c r="S777" i="3"/>
  <c r="M777" i="13" s="1"/>
  <c r="BI496" i="3"/>
  <c r="BJ497" i="3"/>
  <c r="BJ496" i="3" s="1"/>
  <c r="BI208" i="3"/>
  <c r="BJ209" i="3"/>
  <c r="BJ208" i="3" s="1"/>
  <c r="BK207" i="3" s="1"/>
  <c r="Q434" i="3"/>
  <c r="Q432" i="3"/>
  <c r="S432" i="3" s="1"/>
  <c r="M432" i="13" s="1"/>
  <c r="R434" i="3"/>
  <c r="BH370" i="3"/>
  <c r="BI371" i="3"/>
  <c r="Q488" i="3"/>
  <c r="R488" i="3"/>
  <c r="Q486" i="3"/>
  <c r="S486" i="3" s="1"/>
  <c r="M486" i="13" s="1"/>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K552" i="3" s="1"/>
  <c r="BG412" i="3"/>
  <c r="BH413" i="3"/>
  <c r="BH412" i="3" s="1"/>
  <c r="R17" i="3"/>
  <c r="BI481" i="3"/>
  <c r="BJ482" i="3"/>
  <c r="BJ481" i="3" s="1"/>
  <c r="BI37" i="3"/>
  <c r="BJ38" i="3"/>
  <c r="BJ37" i="3" s="1"/>
  <c r="Q372" i="3"/>
  <c r="S372" i="3" s="1"/>
  <c r="M372" i="13" s="1"/>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O22" i="14" s="1"/>
  <c r="BR22" i="3"/>
  <c r="BD23" i="14" s="1"/>
  <c r="BP22" i="14" s="1"/>
  <c r="BH22" i="14"/>
  <c r="BM22" i="3"/>
  <c r="AY23" i="14" s="1"/>
  <c r="BK22" i="14" s="1"/>
  <c r="BP22" i="3"/>
  <c r="BB23" i="14" s="1"/>
  <c r="BN22" i="14" s="1"/>
  <c r="BN23" i="3"/>
  <c r="BP23" i="3"/>
  <c r="BQ23" i="3"/>
  <c r="BU23" i="3"/>
  <c r="BT23" i="3"/>
  <c r="BW23" i="3"/>
  <c r="BS22" i="3"/>
  <c r="BE23" i="14" s="1"/>
  <c r="BQ22" i="14" s="1"/>
  <c r="BN22" i="3"/>
  <c r="AZ23" i="14" s="1"/>
  <c r="BL22" i="14" s="1"/>
  <c r="BV22" i="3"/>
  <c r="BH23" i="14" s="1"/>
  <c r="BL22" i="3"/>
  <c r="AX23" i="14" s="1"/>
  <c r="BJ22" i="14" s="1"/>
  <c r="BO22" i="3"/>
  <c r="BA23" i="14" s="1"/>
  <c r="BM22" i="14" s="1"/>
  <c r="BW22" i="3"/>
  <c r="BI23" i="14" s="1"/>
  <c r="BT22" i="3"/>
  <c r="BF23" i="14" s="1"/>
  <c r="BR22" i="14" s="1"/>
  <c r="BM23" i="3"/>
  <c r="BO23" i="3"/>
  <c r="BV23" i="3"/>
  <c r="BI22" i="14"/>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N101" i="3"/>
  <c r="BP101" i="3"/>
  <c r="BQ101" i="3"/>
  <c r="BU101" i="3"/>
  <c r="BT101" i="3"/>
  <c r="BW101" i="3"/>
  <c r="BO100" i="3"/>
  <c r="BA101" i="14" s="1"/>
  <c r="BM100" i="14" s="1"/>
  <c r="BT100" i="3"/>
  <c r="BF101" i="14" s="1"/>
  <c r="BR100" i="14" s="1"/>
  <c r="BS100" i="3"/>
  <c r="BE101" i="14" s="1"/>
  <c r="BQ100" i="14" s="1"/>
  <c r="BW100" i="3"/>
  <c r="BI101" i="14" s="1"/>
  <c r="BU100" i="14" s="1"/>
  <c r="BV100" i="3"/>
  <c r="BH101" i="14" s="1"/>
  <c r="BT100" i="14" s="1"/>
  <c r="BU100" i="3"/>
  <c r="BG101" i="14" s="1"/>
  <c r="BS100" i="14" s="1"/>
  <c r="BL101" i="3"/>
  <c r="BM101" i="3"/>
  <c r="BO101" i="3"/>
  <c r="BS101" i="3"/>
  <c r="BR101" i="3"/>
  <c r="BV101" i="3"/>
  <c r="BN100" i="3"/>
  <c r="AZ101" i="14" s="1"/>
  <c r="BL100" i="14" s="1"/>
  <c r="BL100" i="3"/>
  <c r="AX101" i="14" s="1"/>
  <c r="BJ100" i="14" s="1"/>
  <c r="BM100" i="3"/>
  <c r="AY101" i="14" s="1"/>
  <c r="BK100" i="14" s="1"/>
  <c r="BR100" i="3"/>
  <c r="BD101" i="14" s="1"/>
  <c r="BP100" i="14" s="1"/>
  <c r="BP100" i="3"/>
  <c r="BB101" i="14" s="1"/>
  <c r="BN100" i="14" s="1"/>
  <c r="BQ100" i="3"/>
  <c r="BC101" i="14" s="1"/>
  <c r="BO100" i="14" s="1"/>
  <c r="BL317" i="3"/>
  <c r="BM317" i="3"/>
  <c r="BO317" i="3"/>
  <c r="BS317" i="3"/>
  <c r="BR317" i="3"/>
  <c r="BV317" i="3"/>
  <c r="BN316" i="3"/>
  <c r="AZ317" i="14" s="1"/>
  <c r="BL316" i="14" s="1"/>
  <c r="BR316" i="3"/>
  <c r="BD317" i="14" s="1"/>
  <c r="BP316" i="14" s="1"/>
  <c r="BV316" i="3"/>
  <c r="BH317" i="14" s="1"/>
  <c r="BT316" i="14" s="1"/>
  <c r="BM316" i="3"/>
  <c r="AY317" i="14" s="1"/>
  <c r="BK316" i="14" s="1"/>
  <c r="BQ316" i="3"/>
  <c r="BC317" i="14" s="1"/>
  <c r="BO316" i="14" s="1"/>
  <c r="BU316" i="3"/>
  <c r="BG317" i="14" s="1"/>
  <c r="BS316" i="14" s="1"/>
  <c r="BP317" i="3"/>
  <c r="BU317" i="3"/>
  <c r="BL316" i="3"/>
  <c r="AX317" i="14" s="1"/>
  <c r="BJ316" i="14" s="1"/>
  <c r="BT316" i="3"/>
  <c r="BF317" i="14" s="1"/>
  <c r="BR316" i="14" s="1"/>
  <c r="BO316" i="3"/>
  <c r="BA317" i="14" s="1"/>
  <c r="BM316" i="14" s="1"/>
  <c r="BW316" i="3"/>
  <c r="BI317" i="14" s="1"/>
  <c r="BU316" i="14" s="1"/>
  <c r="BN317" i="3"/>
  <c r="BQ317" i="3"/>
  <c r="BT317" i="3"/>
  <c r="BP316" i="3"/>
  <c r="BB317" i="14" s="1"/>
  <c r="BN316" i="14" s="1"/>
  <c r="BW317" i="3"/>
  <c r="BS316" i="3"/>
  <c r="BE317" i="14" s="1"/>
  <c r="BQ316"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K12" i="3" s="1"/>
  <c r="BI550" i="3"/>
  <c r="BJ551" i="3"/>
  <c r="BJ550" i="3" s="1"/>
  <c r="BK549" i="3" s="1"/>
  <c r="R95" i="3"/>
  <c r="BY485" i="14"/>
  <c r="BY483" i="14"/>
  <c r="L483" i="13"/>
  <c r="AW483" i="13" s="1"/>
  <c r="X484" i="13"/>
  <c r="F483" i="13"/>
  <c r="AQ483" i="13"/>
  <c r="R484" i="13"/>
  <c r="CG483" i="14"/>
  <c r="CG485" i="14"/>
  <c r="BZ483" i="14"/>
  <c r="BZ485" i="14"/>
  <c r="BX485" i="14"/>
  <c r="BX483" i="14"/>
  <c r="W484" i="13"/>
  <c r="K483" i="13"/>
  <c r="AV483" i="13" s="1"/>
  <c r="T484" i="13"/>
  <c r="H483" i="13"/>
  <c r="AS483" i="13" s="1"/>
  <c r="O484" i="13"/>
  <c r="C483" i="13"/>
  <c r="AN483" i="13" s="1"/>
  <c r="CE483" i="14"/>
  <c r="CE485" i="14"/>
  <c r="CA485" i="14"/>
  <c r="CA483" i="14"/>
  <c r="V484" i="13"/>
  <c r="J483" i="13"/>
  <c r="AU483" i="13" s="1"/>
  <c r="BI568" i="3"/>
  <c r="BJ569" i="3"/>
  <c r="BJ568" i="3" s="1"/>
  <c r="BI304" i="3"/>
  <c r="BJ305" i="3"/>
  <c r="BJ304" i="3" s="1"/>
  <c r="BJ446" i="3"/>
  <c r="BJ445" i="3" s="1"/>
  <c r="BK444" i="3" s="1"/>
  <c r="BI376" i="3"/>
  <c r="BJ377" i="3"/>
  <c r="BJ376" i="3" s="1"/>
  <c r="BK375" i="3" s="1"/>
  <c r="R11" i="3"/>
  <c r="CF105" i="14"/>
  <c r="CF107" i="14"/>
  <c r="CC107" i="14"/>
  <c r="CC105" i="14"/>
  <c r="CB105" i="14"/>
  <c r="CB107" i="14"/>
  <c r="X106" i="13"/>
  <c r="L105" i="13"/>
  <c r="AW105" i="13"/>
  <c r="J105" i="13"/>
  <c r="AU105" i="13"/>
  <c r="V106" i="13"/>
  <c r="E105" i="13"/>
  <c r="AP105" i="13" s="1"/>
  <c r="Q106" i="13"/>
  <c r="CD105" i="14"/>
  <c r="CD107" i="14"/>
  <c r="BV106" i="14"/>
  <c r="BW105" i="14"/>
  <c r="BW107" i="14"/>
  <c r="BZ105" i="14"/>
  <c r="BZ107" i="14"/>
  <c r="K105" i="13"/>
  <c r="AV105" i="13" s="1"/>
  <c r="W106" i="13"/>
  <c r="T106" i="13"/>
  <c r="H105" i="13"/>
  <c r="AS105" i="13" s="1"/>
  <c r="B105" i="13"/>
  <c r="AM105" i="13" s="1"/>
  <c r="N106" i="13"/>
  <c r="BH673" i="3"/>
  <c r="BI674" i="3"/>
  <c r="BI421" i="3"/>
  <c r="BJ422" i="3"/>
  <c r="BJ421" i="3" s="1"/>
  <c r="BK420" i="3" s="1"/>
  <c r="R26" i="3"/>
  <c r="R464" i="3"/>
  <c r="Q464" i="3"/>
  <c r="Q462" i="3"/>
  <c r="Q407" i="3"/>
  <c r="Q405" i="3"/>
  <c r="R407" i="3"/>
  <c r="Q416" i="3"/>
  <c r="R416" i="3"/>
  <c r="Q414" i="3"/>
  <c r="S414" i="3" s="1"/>
  <c r="M414" i="13" s="1"/>
  <c r="BN44" i="3"/>
  <c r="BT44" i="3"/>
  <c r="BU44" i="3"/>
  <c r="BQ43" i="3"/>
  <c r="BC44" i="14" s="1"/>
  <c r="BO43" i="14" s="1"/>
  <c r="BN43" i="3"/>
  <c r="AZ44" i="14" s="1"/>
  <c r="BL43" i="14" s="1"/>
  <c r="BM43" i="3"/>
  <c r="AY44" i="14" s="1"/>
  <c r="BK43" i="14" s="1"/>
  <c r="BM44" i="3"/>
  <c r="BO44" i="3"/>
  <c r="BR44" i="3"/>
  <c r="BV44" i="3"/>
  <c r="BS44" i="3"/>
  <c r="BW44" i="3"/>
  <c r="BO43" i="3"/>
  <c r="BA44" i="14" s="1"/>
  <c r="BM43" i="14" s="1"/>
  <c r="BT43" i="3"/>
  <c r="BF44" i="14" s="1"/>
  <c r="BR43" i="14" s="1"/>
  <c r="BH43" i="14"/>
  <c r="BP43" i="3"/>
  <c r="BB44" i="14" s="1"/>
  <c r="BN43" i="14" s="1"/>
  <c r="BV43" i="3"/>
  <c r="BH44" i="14" s="1"/>
  <c r="BI43" i="14"/>
  <c r="BU43" i="3"/>
  <c r="BG44" i="14" s="1"/>
  <c r="BS43" i="14" s="1"/>
  <c r="BL44" i="3"/>
  <c r="BP44" i="3"/>
  <c r="BQ44" i="3"/>
  <c r="BL43" i="3"/>
  <c r="AX44" i="14" s="1"/>
  <c r="BJ43" i="14" s="1"/>
  <c r="BR43" i="3"/>
  <c r="BD44" i="14" s="1"/>
  <c r="BP43" i="14" s="1"/>
  <c r="BS43" i="3"/>
  <c r="BE44" i="14" s="1"/>
  <c r="BQ43"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K450"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L566" i="3"/>
  <c r="BO566" i="3"/>
  <c r="BP566" i="3"/>
  <c r="BT566" i="3"/>
  <c r="BS566" i="3"/>
  <c r="BW566" i="3"/>
  <c r="BN565" i="3"/>
  <c r="AZ566" i="14" s="1"/>
  <c r="BL565" i="14" s="1"/>
  <c r="BR565" i="3"/>
  <c r="BD566" i="14" s="1"/>
  <c r="BP565" i="14" s="1"/>
  <c r="BV565" i="3"/>
  <c r="BH566" i="14" s="1"/>
  <c r="BT565" i="14" s="1"/>
  <c r="BM565" i="3"/>
  <c r="AY566" i="14" s="1"/>
  <c r="BK565" i="14" s="1"/>
  <c r="BQ565" i="3"/>
  <c r="BC566" i="14" s="1"/>
  <c r="BO565" i="14" s="1"/>
  <c r="BU565" i="3"/>
  <c r="BG566" i="14" s="1"/>
  <c r="BS565" i="14" s="1"/>
  <c r="BN566" i="3"/>
  <c r="BQ566" i="3"/>
  <c r="BL565" i="3"/>
  <c r="AX566" i="14" s="1"/>
  <c r="BJ565" i="14" s="1"/>
  <c r="BT565" i="3"/>
  <c r="BF566" i="14" s="1"/>
  <c r="BR565" i="14" s="1"/>
  <c r="BO565" i="3"/>
  <c r="BA566" i="14" s="1"/>
  <c r="BM565" i="14" s="1"/>
  <c r="BW565" i="3"/>
  <c r="BI566" i="14" s="1"/>
  <c r="BU565" i="14" s="1"/>
  <c r="BM566" i="3"/>
  <c r="BR566" i="3"/>
  <c r="BU566" i="3"/>
  <c r="BP565" i="3"/>
  <c r="BB566" i="14" s="1"/>
  <c r="BN565" i="14" s="1"/>
  <c r="BV566" i="3"/>
  <c r="BS565" i="3"/>
  <c r="BE566" i="14" s="1"/>
  <c r="BQ565"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S693" i="3" s="1"/>
  <c r="M693" i="13" s="1"/>
  <c r="Q803" i="3"/>
  <c r="R803" i="3"/>
  <c r="Q801" i="3"/>
  <c r="S801" i="3" s="1"/>
  <c r="M801" i="13" s="1"/>
  <c r="BI835" i="3"/>
  <c r="BJ836" i="3"/>
  <c r="BJ835" i="3" s="1"/>
  <c r="BI310" i="3"/>
  <c r="BJ311" i="3"/>
  <c r="BJ310" i="3" s="1"/>
  <c r="BI220" i="3"/>
  <c r="BJ221" i="3"/>
  <c r="BJ220" i="3" s="1"/>
  <c r="BI124" i="3"/>
  <c r="BJ125" i="3"/>
  <c r="BJ124" i="3" s="1"/>
  <c r="BK123" i="3" s="1"/>
  <c r="Q686" i="3"/>
  <c r="R686" i="3"/>
  <c r="Q684" i="3"/>
  <c r="S684" i="3" s="1"/>
  <c r="M684" i="13" s="1"/>
  <c r="Q719" i="3"/>
  <c r="R719" i="3"/>
  <c r="Q717" i="3"/>
  <c r="S717" i="3" s="1"/>
  <c r="M717" i="13" s="1"/>
  <c r="Q728" i="3"/>
  <c r="R728" i="3"/>
  <c r="Q726" i="3"/>
  <c r="S726" i="3" s="1"/>
  <c r="M726" i="13" s="1"/>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K858" i="3" s="1"/>
  <c r="BI799" i="3"/>
  <c r="BJ800" i="3"/>
  <c r="BJ799" i="3" s="1"/>
  <c r="BK798" i="3" s="1"/>
  <c r="BI775" i="3"/>
  <c r="BJ776" i="3"/>
  <c r="BJ775" i="3" s="1"/>
  <c r="BK774" i="3" s="1"/>
  <c r="BH886" i="3"/>
  <c r="BI887" i="3"/>
  <c r="BH838" i="3"/>
  <c r="BI839" i="3"/>
  <c r="BI766" i="3"/>
  <c r="BJ767" i="3"/>
  <c r="BJ766" i="3" s="1"/>
  <c r="BK765" i="3" s="1"/>
  <c r="R287" i="3"/>
  <c r="R263" i="3"/>
  <c r="R239" i="3"/>
  <c r="R215" i="3"/>
  <c r="R191" i="3"/>
  <c r="R167" i="3"/>
  <c r="R143" i="3"/>
  <c r="R119" i="3"/>
  <c r="BI751" i="3"/>
  <c r="BJ752" i="3"/>
  <c r="BJ751" i="3" s="1"/>
  <c r="BK750"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L194" i="3"/>
  <c r="BM194" i="3"/>
  <c r="BO194" i="3"/>
  <c r="BN194" i="3"/>
  <c r="BP194" i="3"/>
  <c r="BR194" i="3"/>
  <c r="BT194" i="3"/>
  <c r="BV194" i="3"/>
  <c r="BQ194" i="3"/>
  <c r="BS194" i="3"/>
  <c r="BU194" i="3"/>
  <c r="BW194" i="3"/>
  <c r="BL193" i="3"/>
  <c r="AX194" i="14" s="1"/>
  <c r="BJ193" i="14" s="1"/>
  <c r="BN193" i="3"/>
  <c r="AZ194" i="14" s="1"/>
  <c r="BL193" i="14" s="1"/>
  <c r="BP193" i="3"/>
  <c r="BB194" i="14" s="1"/>
  <c r="BN193" i="14" s="1"/>
  <c r="BR193" i="3"/>
  <c r="BD194" i="14" s="1"/>
  <c r="BP193" i="14" s="1"/>
  <c r="BT193" i="3"/>
  <c r="BF194" i="14" s="1"/>
  <c r="BR193" i="14" s="1"/>
  <c r="BV193" i="3"/>
  <c r="BH194" i="14" s="1"/>
  <c r="BT193" i="14" s="1"/>
  <c r="BM193" i="3"/>
  <c r="AY194" i="14" s="1"/>
  <c r="BK193" i="14" s="1"/>
  <c r="BO193" i="3"/>
  <c r="BA194" i="14" s="1"/>
  <c r="BM193" i="14" s="1"/>
  <c r="BQ193" i="3"/>
  <c r="BC194" i="14" s="1"/>
  <c r="BO193" i="14" s="1"/>
  <c r="BS193" i="3"/>
  <c r="BE194" i="14" s="1"/>
  <c r="BQ193" i="14" s="1"/>
  <c r="BU193" i="3"/>
  <c r="BG194" i="14" s="1"/>
  <c r="BS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L152" i="3"/>
  <c r="BM152" i="3"/>
  <c r="BN152" i="3"/>
  <c r="BO152" i="3"/>
  <c r="BP152" i="3"/>
  <c r="BR152" i="3"/>
  <c r="BT152" i="3"/>
  <c r="BV152" i="3"/>
  <c r="BQ152" i="3"/>
  <c r="BS152" i="3"/>
  <c r="BU152" i="3"/>
  <c r="BW152" i="3"/>
  <c r="BQ151" i="3"/>
  <c r="BC152" i="14" s="1"/>
  <c r="BO151" i="14" s="1"/>
  <c r="BL151" i="3"/>
  <c r="AX152" i="14" s="1"/>
  <c r="BJ151" i="14" s="1"/>
  <c r="BO151" i="3"/>
  <c r="BA152" i="14" s="1"/>
  <c r="BM151" i="14" s="1"/>
  <c r="BR151" i="3"/>
  <c r="BD152" i="14" s="1"/>
  <c r="BP151" i="14" s="1"/>
  <c r="BT151" i="3"/>
  <c r="BF152" i="14" s="1"/>
  <c r="BR151" i="14" s="1"/>
  <c r="BW151" i="3"/>
  <c r="BI152" i="14" s="1"/>
  <c r="BU151" i="14" s="1"/>
  <c r="BM151" i="3"/>
  <c r="AY152" i="14" s="1"/>
  <c r="BK151" i="14" s="1"/>
  <c r="BU151" i="3"/>
  <c r="BG152" i="14" s="1"/>
  <c r="BS151" i="14" s="1"/>
  <c r="BN151" i="3"/>
  <c r="AZ152" i="14" s="1"/>
  <c r="BL151" i="14" s="1"/>
  <c r="BP151" i="3"/>
  <c r="BB152" i="14" s="1"/>
  <c r="BN151" i="14" s="1"/>
  <c r="BS151" i="3"/>
  <c r="BE152" i="14" s="1"/>
  <c r="BQ151" i="14" s="1"/>
  <c r="BV151" i="3"/>
  <c r="BH152" i="14" s="1"/>
  <c r="BT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O182" i="3"/>
  <c r="BN182" i="3"/>
  <c r="BP182" i="3"/>
  <c r="BR182" i="3"/>
  <c r="BT182" i="3"/>
  <c r="BV182" i="3"/>
  <c r="BQ182" i="3"/>
  <c r="BS182" i="3"/>
  <c r="BU182" i="3"/>
  <c r="BW182" i="3"/>
  <c r="BM181" i="3"/>
  <c r="AY182" i="14" s="1"/>
  <c r="BK181" i="14" s="1"/>
  <c r="BO181" i="3"/>
  <c r="BA182" i="14" s="1"/>
  <c r="BM181" i="14" s="1"/>
  <c r="BQ181" i="3"/>
  <c r="BC182" i="14" s="1"/>
  <c r="BO181" i="14" s="1"/>
  <c r="BS181" i="3"/>
  <c r="BE182" i="14" s="1"/>
  <c r="BQ181" i="14" s="1"/>
  <c r="BU181" i="3"/>
  <c r="BG182" i="14" s="1"/>
  <c r="BS181" i="14" s="1"/>
  <c r="BW181" i="3"/>
  <c r="BI182" i="14" s="1"/>
  <c r="BU181" i="14" s="1"/>
  <c r="BL181" i="3"/>
  <c r="AX182" i="14" s="1"/>
  <c r="BJ181" i="14" s="1"/>
  <c r="BN181" i="3"/>
  <c r="AZ182" i="14" s="1"/>
  <c r="BL181" i="14" s="1"/>
  <c r="BP181" i="3"/>
  <c r="BB182" i="14" s="1"/>
  <c r="BN181" i="14" s="1"/>
  <c r="BR181" i="3"/>
  <c r="BD182" i="14" s="1"/>
  <c r="BP181" i="14" s="1"/>
  <c r="BT181" i="3"/>
  <c r="BF182" i="14" s="1"/>
  <c r="BR181" i="14" s="1"/>
  <c r="BV181" i="3"/>
  <c r="BH182" i="14" s="1"/>
  <c r="BT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K177" i="3" s="1"/>
  <c r="BI298" i="3"/>
  <c r="BJ299" i="3"/>
  <c r="BJ298" i="3" s="1"/>
  <c r="BK297" i="3" s="1"/>
  <c r="BI250" i="3"/>
  <c r="BJ251" i="3"/>
  <c r="BJ250" i="3" s="1"/>
  <c r="BK249" i="3" s="1"/>
  <c r="BI202" i="3"/>
  <c r="BJ203" i="3"/>
  <c r="BJ202" i="3" s="1"/>
  <c r="BK201" i="3" s="1"/>
  <c r="BI154" i="3"/>
  <c r="BJ155" i="3"/>
  <c r="BJ154" i="3" s="1"/>
  <c r="BK153" i="3" s="1"/>
  <c r="BG343" i="3"/>
  <c r="BH344" i="3"/>
  <c r="Q647" i="3"/>
  <c r="Q645" i="3"/>
  <c r="S645" i="3" s="1"/>
  <c r="M645" i="13" s="1"/>
  <c r="R647" i="3"/>
  <c r="BI895" i="3"/>
  <c r="BJ896" i="3"/>
  <c r="BJ895" i="3" s="1"/>
  <c r="BI127" i="3"/>
  <c r="BJ128" i="3"/>
  <c r="BJ127" i="3" s="1"/>
  <c r="BI268" i="3"/>
  <c r="BJ269" i="3"/>
  <c r="BJ268" i="3" s="1"/>
  <c r="BI172" i="3"/>
  <c r="BJ173" i="3"/>
  <c r="BJ172" i="3" s="1"/>
  <c r="Q734" i="3"/>
  <c r="R734" i="3"/>
  <c r="Q732" i="3"/>
  <c r="S732" i="3" s="1"/>
  <c r="M732" i="13" s="1"/>
  <c r="Q638" i="3"/>
  <c r="R638" i="3"/>
  <c r="Q636" i="3"/>
  <c r="S636" i="3" s="1"/>
  <c r="M636" i="13" s="1"/>
  <c r="Q671" i="3"/>
  <c r="R671" i="3"/>
  <c r="Q669" i="3"/>
  <c r="S669" i="3" s="1"/>
  <c r="M669" i="13" s="1"/>
  <c r="Q680" i="3"/>
  <c r="R680" i="3"/>
  <c r="Q678" i="3"/>
  <c r="S678" i="3" s="1"/>
  <c r="M678" i="13" s="1"/>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K807" i="3" s="1"/>
  <c r="BI280" i="3"/>
  <c r="BJ281" i="3"/>
  <c r="BJ280" i="3" s="1"/>
  <c r="BK279" i="3" s="1"/>
  <c r="BI184" i="3"/>
  <c r="BJ185" i="3"/>
  <c r="BJ184" i="3" s="1"/>
  <c r="BK183" i="3" s="1"/>
  <c r="BI232" i="3"/>
  <c r="BJ233" i="3"/>
  <c r="BJ232" i="3" s="1"/>
  <c r="BK231" i="3" s="1"/>
  <c r="BH331" i="3"/>
  <c r="BI332" i="3"/>
  <c r="M108" i="13"/>
  <c r="Q656" i="3"/>
  <c r="R656" i="3"/>
  <c r="Q654" i="3"/>
  <c r="S654" i="3" s="1"/>
  <c r="M654" i="13" s="1"/>
  <c r="Q884" i="3"/>
  <c r="R884" i="3"/>
  <c r="Q882" i="3"/>
  <c r="S882" i="3" s="1"/>
  <c r="M882" i="13" s="1"/>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BL206" i="3"/>
  <c r="BM206" i="3"/>
  <c r="BO206" i="3"/>
  <c r="BN206" i="3"/>
  <c r="BP206" i="3"/>
  <c r="BR206" i="3"/>
  <c r="BT206" i="3"/>
  <c r="BV206" i="3"/>
  <c r="BQ206" i="3"/>
  <c r="BS206" i="3"/>
  <c r="BU206" i="3"/>
  <c r="BW206" i="3"/>
  <c r="BM205" i="3"/>
  <c r="AY206" i="14" s="1"/>
  <c r="BK205" i="14" s="1"/>
  <c r="BO205" i="3"/>
  <c r="BA206" i="14" s="1"/>
  <c r="BM205" i="14" s="1"/>
  <c r="BQ205" i="3"/>
  <c r="BC206" i="14" s="1"/>
  <c r="BO205" i="14" s="1"/>
  <c r="BS205" i="3"/>
  <c r="BE206" i="14" s="1"/>
  <c r="BQ205" i="14" s="1"/>
  <c r="BU205" i="3"/>
  <c r="BG206" i="14" s="1"/>
  <c r="BS205" i="14" s="1"/>
  <c r="BW205" i="3"/>
  <c r="BI206" i="14" s="1"/>
  <c r="BU205" i="14" s="1"/>
  <c r="BL205" i="3"/>
  <c r="AX206" i="14" s="1"/>
  <c r="BJ205" i="14" s="1"/>
  <c r="BN205" i="3"/>
  <c r="AZ206" i="14" s="1"/>
  <c r="BL205" i="14" s="1"/>
  <c r="BP205" i="3"/>
  <c r="BB206" i="14" s="1"/>
  <c r="BN205" i="14" s="1"/>
  <c r="BR205" i="3"/>
  <c r="BD206" i="14" s="1"/>
  <c r="BP205" i="14" s="1"/>
  <c r="BT205" i="3"/>
  <c r="BF206" i="14" s="1"/>
  <c r="BR205" i="14" s="1"/>
  <c r="BV205" i="3"/>
  <c r="BH206" i="14" s="1"/>
  <c r="BT20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192" i="3"/>
  <c r="M192" i="13" s="1"/>
  <c r="S735" i="3"/>
  <c r="M735" i="13" s="1"/>
  <c r="BI794" i="3"/>
  <c r="BI770" i="3"/>
  <c r="BJ710" i="3"/>
  <c r="BJ709" i="3" s="1"/>
  <c r="BK708" i="3" s="1"/>
  <c r="BI863" i="3"/>
  <c r="S150" i="3"/>
  <c r="M150" i="13" s="1"/>
  <c r="BK714" i="3"/>
  <c r="BK666" i="3"/>
  <c r="BK660" i="3"/>
  <c r="BK351" i="3"/>
  <c r="S705" i="3"/>
  <c r="M705" i="13" s="1"/>
  <c r="Z713" i="13"/>
  <c r="AC713" i="13"/>
  <c r="AH713" i="13"/>
  <c r="AG713" i="13"/>
  <c r="Z689" i="13"/>
  <c r="AC689" i="13"/>
  <c r="AH689" i="13"/>
  <c r="AG689" i="13"/>
  <c r="BU43" i="14" l="1"/>
  <c r="CH44" i="14" s="1"/>
  <c r="BK753" i="3"/>
  <c r="S294" i="3"/>
  <c r="M294" i="13" s="1"/>
  <c r="S285" i="3"/>
  <c r="M285" i="13" s="1"/>
  <c r="S270" i="3"/>
  <c r="M270" i="13" s="1"/>
  <c r="S261" i="3"/>
  <c r="M261" i="13" s="1"/>
  <c r="BK255" i="3"/>
  <c r="S252" i="3"/>
  <c r="M252" i="13" s="1"/>
  <c r="S246" i="3"/>
  <c r="M246" i="13" s="1"/>
  <c r="S237" i="3"/>
  <c r="M237" i="13" s="1"/>
  <c r="S198" i="3"/>
  <c r="M198" i="13" s="1"/>
  <c r="S189" i="3"/>
  <c r="M189" i="13" s="1"/>
  <c r="S174" i="3"/>
  <c r="M174" i="13" s="1"/>
  <c r="S162" i="3"/>
  <c r="M162" i="13" s="1"/>
  <c r="BK159" i="3"/>
  <c r="S141" i="3"/>
  <c r="M141" i="13" s="1"/>
  <c r="S132" i="3"/>
  <c r="M132" i="13" s="1"/>
  <c r="S117" i="3"/>
  <c r="M117" i="13" s="1"/>
  <c r="S111" i="3"/>
  <c r="M111" i="13" s="1"/>
  <c r="BJ92" i="3"/>
  <c r="BJ91" i="3" s="1"/>
  <c r="BK90" i="3" s="1"/>
  <c r="S84" i="3"/>
  <c r="M84" i="13" s="1"/>
  <c r="S66" i="3"/>
  <c r="M66" i="13" s="1"/>
  <c r="S33" i="3"/>
  <c r="M33" i="13" s="1"/>
  <c r="R20" i="3"/>
  <c r="S9" i="3"/>
  <c r="M9" i="13" s="1"/>
  <c r="BK897" i="3"/>
  <c r="BJ563" i="3"/>
  <c r="BJ562" i="3" s="1"/>
  <c r="BI562" i="3"/>
  <c r="BK561" i="3" s="1"/>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257" i="3"/>
  <c r="R80" i="3"/>
  <c r="BK879" i="3"/>
  <c r="BK309" i="3"/>
  <c r="BJ425" i="3"/>
  <c r="BJ424" i="3" s="1"/>
  <c r="BI424" i="3"/>
  <c r="BK423" i="3" s="1"/>
  <c r="S324" i="3"/>
  <c r="M324" i="13" s="1"/>
  <c r="S474" i="3"/>
  <c r="M474" i="13" s="1"/>
  <c r="BK30" i="3"/>
  <c r="BK543" i="3"/>
  <c r="BK834" i="3"/>
  <c r="BK129" i="3"/>
  <c r="BK225" i="3"/>
  <c r="Z107" i="13"/>
  <c r="AF107" i="13"/>
  <c r="AI107" i="13"/>
  <c r="AC107" i="13"/>
  <c r="AH485" i="13"/>
  <c r="AF485" i="13"/>
  <c r="AJ485" i="13"/>
  <c r="BT43" i="14"/>
  <c r="BV43" i="14" s="1"/>
  <c r="BK6" i="3"/>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AX3" i="14"/>
  <c r="Y701" i="13"/>
  <c r="CJ699" i="14"/>
  <c r="Y725" i="13"/>
  <c r="Z701" i="13"/>
  <c r="AC701" i="13"/>
  <c r="AH701" i="13"/>
  <c r="AG701" i="13"/>
  <c r="AC677" i="13"/>
  <c r="AH677" i="13"/>
  <c r="AG677" i="13"/>
  <c r="AD725" i="13"/>
  <c r="AD653" i="13"/>
  <c r="AH431" i="13"/>
  <c r="AF431" i="13"/>
  <c r="AD431" i="13"/>
  <c r="AJ725" i="13"/>
  <c r="BK579" i="3"/>
  <c r="BK75" i="3"/>
  <c r="BK303" i="3"/>
  <c r="Q305" i="3" s="1"/>
  <c r="BK618" i="3"/>
  <c r="BI490" i="3"/>
  <c r="BJ491" i="3"/>
  <c r="BJ490" i="3" s="1"/>
  <c r="BK489" i="3" s="1"/>
  <c r="S588" i="3"/>
  <c r="M588" i="13" s="1"/>
  <c r="BI314" i="3"/>
  <c r="BI313" i="3" s="1"/>
  <c r="BK495" i="3"/>
  <c r="BK441" i="3"/>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O86" i="3"/>
  <c r="BT86" i="3"/>
  <c r="BU86" i="3"/>
  <c r="BO85" i="3"/>
  <c r="BA86" i="14" s="1"/>
  <c r="BM85" i="14" s="1"/>
  <c r="BM85" i="3"/>
  <c r="AY86" i="14" s="1"/>
  <c r="BK85" i="14" s="1"/>
  <c r="BS85" i="3"/>
  <c r="BE86" i="14" s="1"/>
  <c r="BQ85" i="14" s="1"/>
  <c r="BV86" i="3"/>
  <c r="BR85" i="3"/>
  <c r="BD86" i="14" s="1"/>
  <c r="BP85" i="14" s="1"/>
  <c r="BV85" i="3"/>
  <c r="BH86" i="14" s="1"/>
  <c r="BT85" i="14" s="1"/>
  <c r="BR86" i="3"/>
  <c r="BL85" i="3"/>
  <c r="AX86" i="14" s="1"/>
  <c r="BJ85" i="14" s="1"/>
  <c r="BP85" i="3"/>
  <c r="BB86" i="14" s="1"/>
  <c r="BN85" i="14" s="1"/>
  <c r="BL86" i="3"/>
  <c r="BP86" i="3"/>
  <c r="BQ86" i="3"/>
  <c r="BQ85" i="3"/>
  <c r="BC86" i="14" s="1"/>
  <c r="BO85" i="14" s="1"/>
  <c r="BT85" i="3"/>
  <c r="BF86" i="14" s="1"/>
  <c r="BR85" i="14" s="1"/>
  <c r="BN85" i="3"/>
  <c r="AZ86" i="14" s="1"/>
  <c r="BL85" i="14" s="1"/>
  <c r="BN86" i="3"/>
  <c r="BW86" i="3"/>
  <c r="BU85" i="3"/>
  <c r="BG86" i="14" s="1"/>
  <c r="BS85" i="14" s="1"/>
  <c r="BM86" i="3"/>
  <c r="BS86" i="3"/>
  <c r="BW85" i="3"/>
  <c r="BI86" i="14" s="1"/>
  <c r="BU85" i="14" s="1"/>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S6" i="3"/>
  <c r="M6" i="13" s="1"/>
  <c r="R8" i="3"/>
  <c r="R89" i="3"/>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K63" i="3" s="1"/>
  <c r="BI64" i="3"/>
  <c r="BJ62" i="3"/>
  <c r="BJ61" i="3" s="1"/>
  <c r="BK60" i="3" s="1"/>
  <c r="BI61" i="3"/>
  <c r="Q528" i="3"/>
  <c r="Q530" i="3"/>
  <c r="R530" i="3"/>
  <c r="Q440" i="3"/>
  <c r="Q438" i="3"/>
  <c r="R440" i="3"/>
  <c r="R161" i="3"/>
  <c r="BI385" i="3"/>
  <c r="BJ386" i="3"/>
  <c r="BJ385" i="3" s="1"/>
  <c r="BK384" i="3" s="1"/>
  <c r="BJ623" i="3"/>
  <c r="BJ622" i="3" s="1"/>
  <c r="BI622" i="3"/>
  <c r="CJ723" i="14"/>
  <c r="Z677" i="13"/>
  <c r="AJ653" i="13"/>
  <c r="AD107"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D566" i="14"/>
  <c r="CD564" i="14"/>
  <c r="CA566" i="14"/>
  <c r="CA564" i="14"/>
  <c r="G564" i="13"/>
  <c r="AR564" i="13" s="1"/>
  <c r="S565" i="13"/>
  <c r="CH564" i="14"/>
  <c r="CH566" i="14"/>
  <c r="CE564" i="14"/>
  <c r="CE566" i="14"/>
  <c r="F564" i="13"/>
  <c r="AQ564" i="13"/>
  <c r="R565" i="13"/>
  <c r="CF566" i="14"/>
  <c r="CF564" i="14"/>
  <c r="BX566" i="14"/>
  <c r="BX564" i="14"/>
  <c r="CC566" i="14"/>
  <c r="CC564" i="14"/>
  <c r="X565" i="13"/>
  <c r="L564" i="13"/>
  <c r="AW564" i="13" s="1"/>
  <c r="U565" i="13"/>
  <c r="I564" i="13"/>
  <c r="AT564" i="13" s="1"/>
  <c r="P565" i="13"/>
  <c r="D564" i="13"/>
  <c r="AO564"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Q581" i="3"/>
  <c r="Q579" i="3"/>
  <c r="R581" i="3"/>
  <c r="R77"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CC42" i="14"/>
  <c r="CC44" i="14"/>
  <c r="R43" i="13"/>
  <c r="F42" i="13"/>
  <c r="AQ42" i="13"/>
  <c r="M43" i="13"/>
  <c r="A42" i="13"/>
  <c r="AL42" i="13"/>
  <c r="CH42" i="14"/>
  <c r="CA44" i="14"/>
  <c r="CA42" i="14"/>
  <c r="CE44" i="14"/>
  <c r="CE42" i="14"/>
  <c r="L42" i="13"/>
  <c r="AW42" i="13" s="1"/>
  <c r="X43" i="13"/>
  <c r="K42" i="13"/>
  <c r="AV42" i="13"/>
  <c r="W43" i="13"/>
  <c r="D42" i="13"/>
  <c r="AO42" i="13" s="1"/>
  <c r="P43" i="13"/>
  <c r="BX44" i="14"/>
  <c r="BX42" i="14"/>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S24" i="3"/>
  <c r="M24" i="13" s="1"/>
  <c r="CI107" i="14"/>
  <c r="AH107" i="13"/>
  <c r="BL11" i="3"/>
  <c r="BM11" i="3"/>
  <c r="BO11" i="3"/>
  <c r="BS11" i="3"/>
  <c r="BR11" i="3"/>
  <c r="BV11" i="3"/>
  <c r="BR10" i="3"/>
  <c r="BD11" i="14" s="1"/>
  <c r="BP10" i="14" s="1"/>
  <c r="BQ10" i="3"/>
  <c r="BC11" i="14" s="1"/>
  <c r="BO10" i="14" s="1"/>
  <c r="BN10" i="3"/>
  <c r="AZ11" i="14" s="1"/>
  <c r="BL10" i="14" s="1"/>
  <c r="BL10" i="3"/>
  <c r="AX11" i="14" s="1"/>
  <c r="BJ10" i="14" s="1"/>
  <c r="BI10" i="14"/>
  <c r="BH10" i="14"/>
  <c r="BT10" i="3"/>
  <c r="BF11" i="14" s="1"/>
  <c r="BR10" i="14" s="1"/>
  <c r="BN11" i="3"/>
  <c r="BQ11" i="3"/>
  <c r="BT11" i="3"/>
  <c r="BS10" i="3"/>
  <c r="BE11" i="14" s="1"/>
  <c r="BQ10" i="14" s="1"/>
  <c r="BV10" i="3"/>
  <c r="BH11" i="14" s="1"/>
  <c r="BM10" i="3"/>
  <c r="AY11" i="14" s="1"/>
  <c r="BK10" i="14" s="1"/>
  <c r="BU10" i="3"/>
  <c r="BG11" i="14" s="1"/>
  <c r="BS10" i="14" s="1"/>
  <c r="BP11" i="3"/>
  <c r="BU11" i="3"/>
  <c r="BW11" i="3"/>
  <c r="BP10" i="3"/>
  <c r="BB11" i="14" s="1"/>
  <c r="BN10" i="14" s="1"/>
  <c r="BO10" i="3"/>
  <c r="BA11" i="14" s="1"/>
  <c r="BM10" i="14" s="1"/>
  <c r="BW10" i="3"/>
  <c r="BI11" i="14" s="1"/>
  <c r="Q303" i="3"/>
  <c r="R305" i="3"/>
  <c r="BK567" i="3"/>
  <c r="AA485" i="13"/>
  <c r="AI485" i="13"/>
  <c r="AD485" i="13"/>
  <c r="S93" i="3"/>
  <c r="M93" i="13" s="1"/>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X316" i="13"/>
  <c r="L315" i="13"/>
  <c r="AW315" i="13"/>
  <c r="U316" i="13"/>
  <c r="I315" i="13"/>
  <c r="AT315" i="13"/>
  <c r="C315" i="13"/>
  <c r="AN315" i="13"/>
  <c r="O316" i="13"/>
  <c r="BZ317" i="14"/>
  <c r="BZ315" i="14"/>
  <c r="BV316" i="14"/>
  <c r="BW315" i="14"/>
  <c r="BW317" i="14"/>
  <c r="Q316" i="13"/>
  <c r="E315" i="13"/>
  <c r="AP315" i="13" s="1"/>
  <c r="CB315" i="14"/>
  <c r="CB317" i="14"/>
  <c r="CG315" i="14"/>
  <c r="CG317" i="14"/>
  <c r="BY317" i="14"/>
  <c r="BY315" i="14"/>
  <c r="G315" i="13"/>
  <c r="AR315" i="13" s="1"/>
  <c r="S316" i="13"/>
  <c r="D315" i="13"/>
  <c r="AO315" i="13"/>
  <c r="P316" i="13"/>
  <c r="A315" i="13"/>
  <c r="AL315" i="13" s="1"/>
  <c r="M316" i="13"/>
  <c r="CA101" i="14"/>
  <c r="CA99" i="14"/>
  <c r="BX99" i="14"/>
  <c r="BX101" i="14"/>
  <c r="BY101" i="14"/>
  <c r="BY99" i="14"/>
  <c r="S100" i="13"/>
  <c r="G99" i="13"/>
  <c r="AR99" i="13"/>
  <c r="P100" i="13"/>
  <c r="D99" i="13"/>
  <c r="AO99" i="13" s="1"/>
  <c r="M100" i="13"/>
  <c r="A99" i="13"/>
  <c r="AL99" i="13"/>
  <c r="CG99" i="14"/>
  <c r="CG101" i="14"/>
  <c r="CD101" i="14"/>
  <c r="CD99" i="14"/>
  <c r="BZ101" i="14"/>
  <c r="BZ99" i="14"/>
  <c r="I99" i="13"/>
  <c r="AT99" i="13"/>
  <c r="U100" i="13"/>
  <c r="R100" i="13"/>
  <c r="F99" i="13"/>
  <c r="AQ99" i="13" s="1"/>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c r="P22" i="13"/>
  <c r="CE21" i="14"/>
  <c r="CE23" i="14"/>
  <c r="BZ21" i="14"/>
  <c r="BZ23" i="14"/>
  <c r="BT22" i="14"/>
  <c r="CG23" i="14" s="1"/>
  <c r="CD23" i="14"/>
  <c r="CD21" i="14"/>
  <c r="I21" i="13"/>
  <c r="AT21" i="13" s="1"/>
  <c r="U22" i="13"/>
  <c r="R22" i="13"/>
  <c r="F21" i="13"/>
  <c r="AQ21" i="13" s="1"/>
  <c r="C21" i="13"/>
  <c r="AN21" i="13" s="1"/>
  <c r="O22" i="13"/>
  <c r="BX23" i="14"/>
  <c r="BX21" i="14"/>
  <c r="CC21" i="14"/>
  <c r="CC23" i="14"/>
  <c r="G21" i="13"/>
  <c r="AR21" i="13" s="1"/>
  <c r="S22" i="13"/>
  <c r="A21" i="13"/>
  <c r="AL21" i="13"/>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K369"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CG83" i="14"/>
  <c r="CG81" i="14"/>
  <c r="U82" i="13"/>
  <c r="I81" i="13"/>
  <c r="AT81" i="13"/>
  <c r="O82" i="13"/>
  <c r="C81" i="13"/>
  <c r="AN81" i="13" s="1"/>
  <c r="BZ81" i="14"/>
  <c r="BZ83" i="14"/>
  <c r="L81" i="13"/>
  <c r="AW81" i="13"/>
  <c r="X82" i="13"/>
  <c r="Q82" i="13"/>
  <c r="E81" i="13"/>
  <c r="AP81" i="13" s="1"/>
  <c r="CB81" i="14"/>
  <c r="CB83" i="14"/>
  <c r="CE81" i="14"/>
  <c r="CE83" i="14"/>
  <c r="BW83" i="14"/>
  <c r="BW81" i="14"/>
  <c r="BV82" i="14"/>
  <c r="S82" i="13"/>
  <c r="G81" i="13"/>
  <c r="AR81" i="13"/>
  <c r="P82" i="13"/>
  <c r="D81" i="13"/>
  <c r="AO81" i="13" s="1"/>
  <c r="M82" i="13"/>
  <c r="A81" i="13"/>
  <c r="AL81" i="13"/>
  <c r="Q561" i="3"/>
  <c r="S561" i="3" s="1"/>
  <c r="M561" i="13" s="1"/>
  <c r="Q563" i="3"/>
  <c r="R563" i="3"/>
  <c r="Q585" i="3"/>
  <c r="Q587" i="3"/>
  <c r="R587" i="3"/>
  <c r="BL5" i="3"/>
  <c r="BN5" i="3"/>
  <c r="BM4" i="3"/>
  <c r="AY5" i="14" s="1"/>
  <c r="BP5" i="3"/>
  <c r="BO5" i="3"/>
  <c r="BQ5" i="3"/>
  <c r="BS5" i="3"/>
  <c r="BU5" i="3"/>
  <c r="BV4" i="3"/>
  <c r="BH5" i="14" s="1"/>
  <c r="BR4" i="3"/>
  <c r="BD5" i="14" s="1"/>
  <c r="BP4" i="14" s="1"/>
  <c r="BT4" i="3"/>
  <c r="BF5" i="14" s="1"/>
  <c r="BW5" i="3"/>
  <c r="BL4" i="3"/>
  <c r="AX5" i="14" s="1"/>
  <c r="BM5" i="3"/>
  <c r="BO4" i="3"/>
  <c r="BA5" i="14" s="1"/>
  <c r="BS4" i="3"/>
  <c r="BE5" i="14" s="1"/>
  <c r="BR5" i="3"/>
  <c r="BV5" i="3"/>
  <c r="BW4" i="3"/>
  <c r="BI5" i="14" s="1"/>
  <c r="BN4" i="3"/>
  <c r="AZ5" i="14" s="1"/>
  <c r="BP4" i="3"/>
  <c r="BB5" i="14" s="1"/>
  <c r="BQ4" i="3"/>
  <c r="BC5" i="14" s="1"/>
  <c r="BU4" i="3"/>
  <c r="BG5" i="14" s="1"/>
  <c r="BT5" i="3"/>
  <c r="CF417" i="14"/>
  <c r="CF419" i="14"/>
  <c r="W418" i="13"/>
  <c r="K417" i="13"/>
  <c r="AV417" i="13" s="1"/>
  <c r="M418" i="13"/>
  <c r="A417" i="13"/>
  <c r="AL417" i="13"/>
  <c r="CC417" i="14"/>
  <c r="CC419" i="14"/>
  <c r="CH419" i="14"/>
  <c r="CH417" i="14"/>
  <c r="BZ417" i="14"/>
  <c r="BZ419" i="14"/>
  <c r="U418" i="13"/>
  <c r="I417" i="13"/>
  <c r="AT417" i="13"/>
  <c r="F417" i="13"/>
  <c r="AQ417" i="13"/>
  <c r="R418" i="13"/>
  <c r="N418" i="13"/>
  <c r="B417" i="13"/>
  <c r="AM417" i="13"/>
  <c r="X418" i="13"/>
  <c r="L417" i="13"/>
  <c r="AW417" i="13" s="1"/>
  <c r="S418" i="13"/>
  <c r="G417" i="13"/>
  <c r="AR417" i="13"/>
  <c r="O418" i="13"/>
  <c r="C417" i="13"/>
  <c r="AN417" i="13" s="1"/>
  <c r="R395" i="3"/>
  <c r="Q395" i="3"/>
  <c r="Q393" i="3"/>
  <c r="S393" i="3" s="1"/>
  <c r="M393" i="13" s="1"/>
  <c r="Q612" i="3"/>
  <c r="Q614" i="3"/>
  <c r="R614" i="3"/>
  <c r="R473" i="3"/>
  <c r="Q473" i="3"/>
  <c r="Q471" i="3"/>
  <c r="S471" i="3" s="1"/>
  <c r="M471" i="13" s="1"/>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S456" i="3" s="1"/>
  <c r="M456" i="13" s="1"/>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AC485" i="13"/>
  <c r="Y485" i="13"/>
  <c r="AE485" i="13"/>
  <c r="CJ483" i="14"/>
  <c r="Z485"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BX359" i="14"/>
  <c r="BX357" i="14"/>
  <c r="BY359" i="14"/>
  <c r="BY357" i="14"/>
  <c r="F357" i="13"/>
  <c r="AQ357" i="13"/>
  <c r="R358" i="13"/>
  <c r="CF359" i="14"/>
  <c r="CF357" i="14"/>
  <c r="CG359" i="14"/>
  <c r="CG357" i="14"/>
  <c r="V358" i="13"/>
  <c r="J357" i="13"/>
  <c r="AU357" i="13" s="1"/>
  <c r="CB359" i="14"/>
  <c r="CB357" i="14"/>
  <c r="CH359" i="14"/>
  <c r="CH357" i="14"/>
  <c r="CC359" i="14"/>
  <c r="CC357" i="14"/>
  <c r="W358" i="13"/>
  <c r="K357" i="13"/>
  <c r="AV357" i="13" s="1"/>
  <c r="T358" i="13"/>
  <c r="H357" i="13"/>
  <c r="AS357" i="13" s="1"/>
  <c r="B357" i="13"/>
  <c r="AM357" i="13"/>
  <c r="N358"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CB54" i="14"/>
  <c r="CB56" i="14"/>
  <c r="T55" i="13"/>
  <c r="H54" i="13"/>
  <c r="AS54" i="13"/>
  <c r="N55" i="13"/>
  <c r="B54" i="13"/>
  <c r="AM54" i="13" s="1"/>
  <c r="CD54" i="14"/>
  <c r="CD56" i="14"/>
  <c r="X55" i="13"/>
  <c r="L54" i="13"/>
  <c r="AW54" i="13" s="1"/>
  <c r="P55" i="13"/>
  <c r="D54" i="13"/>
  <c r="AO54" i="13" s="1"/>
  <c r="CE54" i="14"/>
  <c r="CE56" i="14"/>
  <c r="CA54" i="14"/>
  <c r="CA56" i="14"/>
  <c r="BV55" i="14"/>
  <c r="BW54" i="14"/>
  <c r="BW56" i="14"/>
  <c r="F54" i="13"/>
  <c r="AQ54" i="13"/>
  <c r="R55" i="13"/>
  <c r="E54" i="13"/>
  <c r="AP54" i="13" s="1"/>
  <c r="Q55" i="13"/>
  <c r="A54" i="13"/>
  <c r="AL54" i="13"/>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J58" i="14" s="1"/>
  <c r="BP58" i="3"/>
  <c r="BB59" i="14" s="1"/>
  <c r="BN58" i="14" s="1"/>
  <c r="BT58" i="3"/>
  <c r="BF59" i="14" s="1"/>
  <c r="BR58" i="14" s="1"/>
  <c r="BM58" i="3"/>
  <c r="AY59" i="14" s="1"/>
  <c r="BK58" i="14" s="1"/>
  <c r="BQ58" i="3"/>
  <c r="BC59" i="14" s="1"/>
  <c r="BO58" i="14" s="1"/>
  <c r="BU58" i="3"/>
  <c r="BG59" i="14" s="1"/>
  <c r="BS58" i="14" s="1"/>
  <c r="BP59" i="3"/>
  <c r="BU59" i="3"/>
  <c r="BW59" i="3"/>
  <c r="BR58" i="3"/>
  <c r="BD59" i="14" s="1"/>
  <c r="BP58" i="14" s="1"/>
  <c r="BO58" i="3"/>
  <c r="BA59" i="14" s="1"/>
  <c r="BM58" i="14" s="1"/>
  <c r="BW58" i="3"/>
  <c r="BI59" i="14" s="1"/>
  <c r="BU58" i="14" s="1"/>
  <c r="BN59" i="3"/>
  <c r="BQ59" i="3"/>
  <c r="BT59" i="3"/>
  <c r="BN58" i="3"/>
  <c r="AZ59" i="14" s="1"/>
  <c r="BL58" i="14" s="1"/>
  <c r="BV58" i="3"/>
  <c r="BH59" i="14" s="1"/>
  <c r="BT58" i="14" s="1"/>
  <c r="BS58" i="3"/>
  <c r="BE59" i="14" s="1"/>
  <c r="BQ58"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BK327" i="3"/>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W565" i="13"/>
  <c r="K564" i="13"/>
  <c r="AV564" i="13"/>
  <c r="V565" i="13"/>
  <c r="J564" i="13"/>
  <c r="AU564" i="13" s="1"/>
  <c r="B564" i="13"/>
  <c r="AM564" i="13" s="1"/>
  <c r="N565" i="13"/>
  <c r="BZ566" i="14"/>
  <c r="BZ564" i="14"/>
  <c r="BV565" i="14"/>
  <c r="BW566" i="14"/>
  <c r="BW564" i="14"/>
  <c r="C564" i="13"/>
  <c r="AN564" i="13" s="1"/>
  <c r="O565" i="13"/>
  <c r="CB566" i="14"/>
  <c r="CB564" i="14"/>
  <c r="CG564" i="14"/>
  <c r="CG566" i="14"/>
  <c r="BY566" i="14"/>
  <c r="BY564" i="14"/>
  <c r="T565" i="13"/>
  <c r="H564" i="13"/>
  <c r="AS564" i="13" s="1"/>
  <c r="Q565" i="13"/>
  <c r="E564" i="13"/>
  <c r="AP564" i="13"/>
  <c r="M565" i="13"/>
  <c r="A564" i="13"/>
  <c r="AL564" i="13" s="1"/>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CD42" i="14"/>
  <c r="CD44" i="14"/>
  <c r="BW42" i="14"/>
  <c r="BW44" i="14"/>
  <c r="Q43" i="13"/>
  <c r="E42" i="13"/>
  <c r="AP42" i="13" s="1"/>
  <c r="CF42" i="14"/>
  <c r="CF44" i="14"/>
  <c r="BZ44" i="14"/>
  <c r="BZ42" i="14"/>
  <c r="H42" i="13"/>
  <c r="AS42" i="13"/>
  <c r="T43" i="13"/>
  <c r="S43" i="13"/>
  <c r="G42" i="13"/>
  <c r="AR42" i="13" s="1"/>
  <c r="B42" i="13"/>
  <c r="AM42" i="13" s="1"/>
  <c r="N43" i="13"/>
  <c r="BY42" i="14"/>
  <c r="BY44" i="14"/>
  <c r="J42" i="13"/>
  <c r="AU42" i="13" s="1"/>
  <c r="V43" i="13"/>
  <c r="C42" i="13"/>
  <c r="AN42" i="13"/>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L26" i="3"/>
  <c r="BP26" i="3"/>
  <c r="BT26" i="3"/>
  <c r="BU26" i="3"/>
  <c r="BQ25" i="3"/>
  <c r="BC26" i="14" s="1"/>
  <c r="BO25" i="14" s="1"/>
  <c r="BR25" i="3"/>
  <c r="BD26" i="14" s="1"/>
  <c r="BP25" i="14" s="1"/>
  <c r="BI25" i="14"/>
  <c r="BU25" i="3"/>
  <c r="BG26" i="14" s="1"/>
  <c r="BS25" i="14" s="1"/>
  <c r="BM26" i="3"/>
  <c r="BN26" i="3"/>
  <c r="BR26" i="3"/>
  <c r="BV26" i="3"/>
  <c r="BS26" i="3"/>
  <c r="BW26" i="3"/>
  <c r="BV25" i="3"/>
  <c r="BH26" i="14" s="1"/>
  <c r="BO25" i="3"/>
  <c r="BA26" i="14" s="1"/>
  <c r="BM25" i="14" s="1"/>
  <c r="BW25" i="3"/>
  <c r="BI26" i="14" s="1"/>
  <c r="BP25" i="3"/>
  <c r="BB26" i="14" s="1"/>
  <c r="BN25" i="14" s="1"/>
  <c r="BS25" i="3"/>
  <c r="BE26" i="14" s="1"/>
  <c r="BQ25" i="14" s="1"/>
  <c r="BM25" i="3"/>
  <c r="AY26" i="14" s="1"/>
  <c r="BK25" i="14" s="1"/>
  <c r="BT25" i="3"/>
  <c r="BF26" i="14" s="1"/>
  <c r="BR25" i="14" s="1"/>
  <c r="BO26" i="3"/>
  <c r="BQ26" i="3"/>
  <c r="BN25" i="3"/>
  <c r="AZ26" i="14" s="1"/>
  <c r="BL25" i="14" s="1"/>
  <c r="BH25" i="14"/>
  <c r="BL25" i="3"/>
  <c r="AX26" i="14" s="1"/>
  <c r="BJ25" i="14" s="1"/>
  <c r="R422" i="3"/>
  <c r="Q422" i="3"/>
  <c r="Q420" i="3"/>
  <c r="BI673" i="3"/>
  <c r="BJ674" i="3"/>
  <c r="BJ673" i="3" s="1"/>
  <c r="CJ105" i="14"/>
  <c r="AJ107" i="13"/>
  <c r="Q375" i="3"/>
  <c r="Q377" i="3"/>
  <c r="R377" i="3"/>
  <c r="R446" i="3"/>
  <c r="Q446" i="3"/>
  <c r="Q444" i="3"/>
  <c r="BM95" i="3"/>
  <c r="BO95" i="3"/>
  <c r="BR95" i="3"/>
  <c r="BV95" i="3"/>
  <c r="BN94" i="3"/>
  <c r="AZ95" i="14" s="1"/>
  <c r="BL94" i="14" s="1"/>
  <c r="BL94" i="3"/>
  <c r="AX95" i="14" s="1"/>
  <c r="BJ94" i="14" s="1"/>
  <c r="BO94" i="3"/>
  <c r="BA95" i="14" s="1"/>
  <c r="BM94" i="14" s="1"/>
  <c r="BN95" i="3"/>
  <c r="BP95" i="3"/>
  <c r="BQ95" i="3"/>
  <c r="BU95" i="3"/>
  <c r="BT95" i="3"/>
  <c r="BW95" i="3"/>
  <c r="BT94" i="3"/>
  <c r="BF95" i="14" s="1"/>
  <c r="BR94" i="14" s="1"/>
  <c r="BM94" i="3"/>
  <c r="AY95" i="14" s="1"/>
  <c r="BK94" i="14" s="1"/>
  <c r="BW94" i="3"/>
  <c r="BI95" i="14" s="1"/>
  <c r="BU94" i="14" s="1"/>
  <c r="BR94" i="3"/>
  <c r="BD95" i="14" s="1"/>
  <c r="BP94" i="14" s="1"/>
  <c r="BV94" i="3"/>
  <c r="BH95" i="14" s="1"/>
  <c r="BT94" i="14" s="1"/>
  <c r="BU94" i="3"/>
  <c r="BG95" i="14" s="1"/>
  <c r="BS94" i="14" s="1"/>
  <c r="BL95" i="3"/>
  <c r="BS95" i="3"/>
  <c r="BP94" i="3"/>
  <c r="BB95" i="14" s="1"/>
  <c r="BN94" i="14" s="1"/>
  <c r="BS94" i="3"/>
  <c r="BE95" i="14" s="1"/>
  <c r="BQ94" i="14" s="1"/>
  <c r="BQ94" i="3"/>
  <c r="BC95" i="14" s="1"/>
  <c r="BO94" i="14" s="1"/>
  <c r="Q551" i="3"/>
  <c r="R551" i="3"/>
  <c r="Q549" i="3"/>
  <c r="S549" i="3" s="1"/>
  <c r="M549" i="13" s="1"/>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D315" i="14"/>
  <c r="CD317" i="14"/>
  <c r="CA317" i="14"/>
  <c r="CA315" i="14"/>
  <c r="F315" i="13"/>
  <c r="AQ315" i="13" s="1"/>
  <c r="R316" i="13"/>
  <c r="CH315" i="14"/>
  <c r="CH317" i="14"/>
  <c r="CE315" i="14"/>
  <c r="CE317" i="14"/>
  <c r="V316" i="13"/>
  <c r="J315" i="13"/>
  <c r="AU315" i="13" s="1"/>
  <c r="CF317" i="14"/>
  <c r="CF315" i="14"/>
  <c r="BX317" i="14"/>
  <c r="BX315" i="14"/>
  <c r="CC315" i="14"/>
  <c r="CC317" i="14"/>
  <c r="K315" i="13"/>
  <c r="AV315" i="13" s="1"/>
  <c r="W316" i="13"/>
  <c r="H315" i="13"/>
  <c r="AS315" i="13"/>
  <c r="T316" i="13"/>
  <c r="N316" i="13"/>
  <c r="B315" i="13"/>
  <c r="AM315" i="13"/>
  <c r="CB101" i="14"/>
  <c r="CB99" i="14"/>
  <c r="CC99" i="14"/>
  <c r="CC101" i="14"/>
  <c r="BV100" i="14"/>
  <c r="BW101" i="14"/>
  <c r="BW99" i="14"/>
  <c r="K99" i="13"/>
  <c r="AV99" i="13"/>
  <c r="W100" i="13"/>
  <c r="T100" i="13"/>
  <c r="H99" i="13"/>
  <c r="AS99" i="13" s="1"/>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c r="N22" i="13"/>
  <c r="B21" i="13"/>
  <c r="AM21" i="13" s="1"/>
  <c r="BW21" i="14"/>
  <c r="BW23" i="14"/>
  <c r="BY23" i="14"/>
  <c r="BY21" i="14"/>
  <c r="X22" i="13"/>
  <c r="L21" i="13"/>
  <c r="AW21" i="13"/>
  <c r="J21" i="13"/>
  <c r="AU21" i="13"/>
  <c r="V22" i="13"/>
  <c r="E21" i="13"/>
  <c r="AP21" i="13" s="1"/>
  <c r="Q22" i="13"/>
  <c r="CA23" i="14"/>
  <c r="CA21" i="14"/>
  <c r="CG21" i="14"/>
  <c r="CB23" i="14"/>
  <c r="CB21" i="14"/>
  <c r="H21" i="13"/>
  <c r="AS21" i="13"/>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K16" i="14" s="1"/>
  <c r="BP16" i="3"/>
  <c r="BB17" i="14" s="1"/>
  <c r="BN16" i="14" s="1"/>
  <c r="BV16" i="3"/>
  <c r="BH17" i="14" s="1"/>
  <c r="BI16" i="14"/>
  <c r="BU16" i="3"/>
  <c r="BG17" i="14" s="1"/>
  <c r="BS16" i="14" s="1"/>
  <c r="BW16" i="3"/>
  <c r="BI17" i="14" s="1"/>
  <c r="BR16" i="3"/>
  <c r="BD17" i="14" s="1"/>
  <c r="BP16" i="14" s="1"/>
  <c r="BN17" i="3"/>
  <c r="BQ17" i="3"/>
  <c r="BT17" i="3"/>
  <c r="BH16" i="14"/>
  <c r="BO16" i="3"/>
  <c r="BA17" i="14" s="1"/>
  <c r="BM16" i="14" s="1"/>
  <c r="BN16" i="3"/>
  <c r="AZ17" i="14" s="1"/>
  <c r="BL16" i="14" s="1"/>
  <c r="BT16" i="3"/>
  <c r="BF17" i="14" s="1"/>
  <c r="BR16" i="14" s="1"/>
  <c r="BP17" i="3"/>
  <c r="BU17" i="3"/>
  <c r="BW17" i="3"/>
  <c r="BQ16" i="3"/>
  <c r="BC17" i="14" s="1"/>
  <c r="BO16" i="14" s="1"/>
  <c r="BS16" i="3"/>
  <c r="BE17" i="14" s="1"/>
  <c r="BQ16" i="14" s="1"/>
  <c r="BL16" i="3"/>
  <c r="AX17" i="14" s="1"/>
  <c r="BJ16" i="14" s="1"/>
  <c r="Q554" i="3"/>
  <c r="R554" i="3"/>
  <c r="Q552" i="3"/>
  <c r="S552" i="3" s="1"/>
  <c r="M552" i="13" s="1"/>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R209" i="3"/>
  <c r="R497" i="3"/>
  <c r="Q497" i="3"/>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CD83" i="14"/>
  <c r="CD81" i="14"/>
  <c r="BY83" i="14"/>
  <c r="BY81" i="14"/>
  <c r="F81" i="13"/>
  <c r="AQ81" i="13" s="1"/>
  <c r="R82" i="13"/>
  <c r="CH83" i="14"/>
  <c r="CH81" i="14"/>
  <c r="CC83" i="14"/>
  <c r="CC81" i="14"/>
  <c r="V82" i="13"/>
  <c r="J81" i="13"/>
  <c r="AU81" i="13" s="1"/>
  <c r="CF83" i="14"/>
  <c r="CF81" i="14"/>
  <c r="BX83" i="14"/>
  <c r="BX81" i="14"/>
  <c r="CA81" i="14"/>
  <c r="CA83" i="14"/>
  <c r="K81" i="13"/>
  <c r="AV81" i="13" s="1"/>
  <c r="W82" i="13"/>
  <c r="T82" i="13"/>
  <c r="H81" i="13"/>
  <c r="AS81" i="13" s="1"/>
  <c r="B81" i="13"/>
  <c r="AM81" i="13" s="1"/>
  <c r="N82" i="13"/>
  <c r="R515" i="3"/>
  <c r="Q515" i="3"/>
  <c r="Q513" i="3"/>
  <c r="Q506" i="3"/>
  <c r="Q504" i="3"/>
  <c r="R506" i="3"/>
  <c r="R50" i="3"/>
  <c r="S3" i="3"/>
  <c r="M3" i="13" s="1"/>
  <c r="CA419" i="14"/>
  <c r="CA417" i="14"/>
  <c r="BX419" i="14"/>
  <c r="BX417" i="14"/>
  <c r="T418" i="13"/>
  <c r="H417" i="13"/>
  <c r="AS417" i="13" s="1"/>
  <c r="CG419" i="14"/>
  <c r="CG417" i="14"/>
  <c r="BY417" i="14"/>
  <c r="BY419" i="14"/>
  <c r="CD419" i="14"/>
  <c r="CD417" i="14"/>
  <c r="BW419" i="14"/>
  <c r="BV418" i="14"/>
  <c r="BW417" i="14"/>
  <c r="V418" i="13"/>
  <c r="J417" i="13"/>
  <c r="AU417" i="13" s="1"/>
  <c r="Q418" i="13"/>
  <c r="E417" i="13"/>
  <c r="AP417" i="13" s="1"/>
  <c r="CE419" i="14"/>
  <c r="CE417" i="14"/>
  <c r="CB417" i="14"/>
  <c r="CB419" i="14"/>
  <c r="P418" i="13"/>
  <c r="D417" i="13"/>
  <c r="AO417" i="13" s="1"/>
  <c r="BK498" i="3"/>
  <c r="R74" i="3"/>
  <c r="Q380" i="3"/>
  <c r="R380" i="3"/>
  <c r="Q378" i="3"/>
  <c r="S378" i="3" s="1"/>
  <c r="M378" i="13" s="1"/>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S360" i="3" s="1"/>
  <c r="M360" i="13" s="1"/>
  <c r="BN68" i="3"/>
  <c r="BT68" i="3"/>
  <c r="BU68" i="3"/>
  <c r="BS67" i="3"/>
  <c r="BE68" i="14" s="1"/>
  <c r="BQ67" i="14" s="1"/>
  <c r="BM67" i="3"/>
  <c r="AY68" i="14" s="1"/>
  <c r="BK67" i="14" s="1"/>
  <c r="BW67" i="3"/>
  <c r="BI68" i="14" s="1"/>
  <c r="BU67" i="14" s="1"/>
  <c r="BM68" i="3"/>
  <c r="BO68" i="3"/>
  <c r="BR68" i="3"/>
  <c r="BV68" i="3"/>
  <c r="BS68" i="3"/>
  <c r="BW68" i="3"/>
  <c r="BQ67" i="3"/>
  <c r="BC68" i="14" s="1"/>
  <c r="BO67" i="14" s="1"/>
  <c r="BU67" i="3"/>
  <c r="BG68" i="14" s="1"/>
  <c r="BS67" i="14" s="1"/>
  <c r="BV67" i="3"/>
  <c r="BH68" i="14" s="1"/>
  <c r="BT67" i="14" s="1"/>
  <c r="BO67" i="3"/>
  <c r="BA68" i="14" s="1"/>
  <c r="BM67" i="14" s="1"/>
  <c r="BT67" i="3"/>
  <c r="BF68" i="14" s="1"/>
  <c r="BR67" i="14" s="1"/>
  <c r="BP67" i="3"/>
  <c r="BB68" i="14" s="1"/>
  <c r="BN67" i="14" s="1"/>
  <c r="BL68" i="3"/>
  <c r="BP68" i="3"/>
  <c r="BQ68" i="3"/>
  <c r="BN67" i="3"/>
  <c r="AZ68" i="14" s="1"/>
  <c r="BL67" i="14" s="1"/>
  <c r="BL67" i="3"/>
  <c r="AX68" i="14" s="1"/>
  <c r="BJ67" i="14" s="1"/>
  <c r="BR67" i="3"/>
  <c r="BD68" i="14" s="1"/>
  <c r="BP67"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AB485" i="13"/>
  <c r="CI485" i="14"/>
  <c r="AG485"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D357" i="14"/>
  <c r="CD359" i="14"/>
  <c r="U358" i="13"/>
  <c r="I357" i="13"/>
  <c r="AT357" i="13" s="1"/>
  <c r="O358" i="13"/>
  <c r="C357" i="13"/>
  <c r="AN357" i="13" s="1"/>
  <c r="CA357" i="14"/>
  <c r="CA359" i="14"/>
  <c r="L357" i="13"/>
  <c r="AW357" i="13"/>
  <c r="X358" i="13"/>
  <c r="Q358" i="13"/>
  <c r="E357" i="13"/>
  <c r="AP357" i="13" s="1"/>
  <c r="CE357" i="14"/>
  <c r="CE359" i="14"/>
  <c r="BZ359" i="14"/>
  <c r="BZ357" i="14"/>
  <c r="BV358" i="14"/>
  <c r="BW357" i="14"/>
  <c r="BW359" i="14"/>
  <c r="S358" i="13"/>
  <c r="G357" i="13"/>
  <c r="AR357" i="13"/>
  <c r="P358" i="13"/>
  <c r="D357" i="13"/>
  <c r="AO357" i="13" s="1"/>
  <c r="M358" i="13"/>
  <c r="A357" i="13"/>
  <c r="AL357"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Q423" i="3"/>
  <c r="Q425" i="3"/>
  <c r="R425" i="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L35" i="3"/>
  <c r="BM35" i="3"/>
  <c r="BO35" i="3"/>
  <c r="BS35" i="3"/>
  <c r="BR35" i="3"/>
  <c r="BV35" i="3"/>
  <c r="BS34" i="3"/>
  <c r="BE35" i="14" s="1"/>
  <c r="BQ34" i="14" s="1"/>
  <c r="BQ34" i="3"/>
  <c r="BC35" i="14" s="1"/>
  <c r="BO34" i="14" s="1"/>
  <c r="BN34" i="3"/>
  <c r="AZ35" i="14" s="1"/>
  <c r="BL34" i="14" s="1"/>
  <c r="BW34" i="3"/>
  <c r="BI35" i="14" s="1"/>
  <c r="BH34" i="14"/>
  <c r="BI34" i="14"/>
  <c r="BU34" i="3"/>
  <c r="BG35" i="14" s="1"/>
  <c r="BS34" i="14" s="1"/>
  <c r="BP35" i="3"/>
  <c r="BU35" i="3"/>
  <c r="BW35" i="3"/>
  <c r="BL34" i="3"/>
  <c r="AX35" i="14" s="1"/>
  <c r="BJ34" i="14" s="1"/>
  <c r="BO34" i="3"/>
  <c r="BA35" i="14" s="1"/>
  <c r="BM34" i="14" s="1"/>
  <c r="BM34" i="3"/>
  <c r="AY35" i="14" s="1"/>
  <c r="BK34" i="14" s="1"/>
  <c r="BN35" i="3"/>
  <c r="BQ35" i="3"/>
  <c r="BT35" i="3"/>
  <c r="BT34" i="3"/>
  <c r="BF35" i="14" s="1"/>
  <c r="BR34" i="14" s="1"/>
  <c r="BV34" i="3"/>
  <c r="BH35" i="14" s="1"/>
  <c r="BP34" i="3"/>
  <c r="BB35" i="14" s="1"/>
  <c r="BN34" i="14" s="1"/>
  <c r="BR34" i="3"/>
  <c r="BD35" i="14" s="1"/>
  <c r="BP34" i="14" s="1"/>
  <c r="CF54" i="14"/>
  <c r="CF56" i="14"/>
  <c r="BX56" i="14"/>
  <c r="BX54" i="14"/>
  <c r="G54" i="13"/>
  <c r="AR54" i="13"/>
  <c r="S55" i="13"/>
  <c r="CH56" i="14"/>
  <c r="CH54" i="14"/>
  <c r="BZ56" i="14"/>
  <c r="BZ54" i="14"/>
  <c r="W55" i="13"/>
  <c r="K54" i="13"/>
  <c r="AV54" i="13" s="1"/>
  <c r="CG56" i="14"/>
  <c r="CG54" i="14"/>
  <c r="CC54" i="14"/>
  <c r="CC56" i="14"/>
  <c r="BY56" i="14"/>
  <c r="BY54" i="14"/>
  <c r="V55" i="13"/>
  <c r="J54" i="13"/>
  <c r="AU54" i="13" s="1"/>
  <c r="I54" i="13"/>
  <c r="AT54" i="13" s="1"/>
  <c r="U55" i="13"/>
  <c r="O55" i="13"/>
  <c r="C54" i="13"/>
  <c r="AN54" i="13" s="1"/>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S666" i="3" s="1"/>
  <c r="M666" i="13" s="1"/>
  <c r="Q710" i="3"/>
  <c r="Q708" i="3"/>
  <c r="S708" i="3" s="1"/>
  <c r="M708" i="13" s="1"/>
  <c r="R710" i="3"/>
  <c r="BI793" i="3"/>
  <c r="BJ794" i="3"/>
  <c r="BJ793" i="3" s="1"/>
  <c r="Q662" i="3"/>
  <c r="R662" i="3"/>
  <c r="Q660" i="3"/>
  <c r="S660" i="3" s="1"/>
  <c r="M660" i="13" s="1"/>
  <c r="Q716" i="3"/>
  <c r="Q714" i="3"/>
  <c r="R716" i="3"/>
  <c r="BI862" i="3"/>
  <c r="BJ863" i="3"/>
  <c r="BJ862" i="3" s="1"/>
  <c r="BI769" i="3"/>
  <c r="BJ770" i="3"/>
  <c r="BJ769" i="3" s="1"/>
  <c r="R278" i="3"/>
  <c r="Q644" i="3"/>
  <c r="R644" i="3"/>
  <c r="Q642" i="3"/>
  <c r="S642" i="3" s="1"/>
  <c r="M642" i="13" s="1"/>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G204" i="14"/>
  <c r="CG206" i="14"/>
  <c r="CC206" i="14"/>
  <c r="CC204" i="14"/>
  <c r="BY206" i="14"/>
  <c r="BY204" i="14"/>
  <c r="CH204" i="14"/>
  <c r="CH206" i="14"/>
  <c r="CD204" i="14"/>
  <c r="CD206" i="14"/>
  <c r="BZ206" i="14"/>
  <c r="BZ204" i="14"/>
  <c r="L204" i="13"/>
  <c r="AW204" i="13" s="1"/>
  <c r="X205" i="13"/>
  <c r="H204" i="13"/>
  <c r="T205" i="13"/>
  <c r="AS204" i="13"/>
  <c r="K204" i="13"/>
  <c r="AV204" i="13" s="1"/>
  <c r="W205" i="13"/>
  <c r="AR204" i="13"/>
  <c r="G204" i="13"/>
  <c r="S205" i="13"/>
  <c r="C204" i="13"/>
  <c r="O205" i="13"/>
  <c r="AN204" i="13"/>
  <c r="AM204" i="13"/>
  <c r="B204" i="13"/>
  <c r="N20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155" i="3"/>
  <c r="R203" i="3"/>
  <c r="R251" i="3"/>
  <c r="R299" i="3"/>
  <c r="R179" i="3"/>
  <c r="R275" i="3"/>
  <c r="Q329" i="3"/>
  <c r="Q327" i="3"/>
  <c r="R329" i="3"/>
  <c r="R188" i="3"/>
  <c r="R236" i="3"/>
  <c r="R284" i="3"/>
  <c r="Q698" i="3"/>
  <c r="R698" i="3"/>
  <c r="Q696" i="3"/>
  <c r="S696" i="3" s="1"/>
  <c r="M696" i="13" s="1"/>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E180" i="14"/>
  <c r="CE182" i="14"/>
  <c r="CA180" i="14"/>
  <c r="CA182" i="14"/>
  <c r="BV181" i="14"/>
  <c r="BW182" i="14"/>
  <c r="BW180" i="14"/>
  <c r="CF180" i="14"/>
  <c r="CF182" i="14"/>
  <c r="CB180" i="14"/>
  <c r="CB182" i="14"/>
  <c r="BX180" i="14"/>
  <c r="BX182" i="14"/>
  <c r="J180" i="13"/>
  <c r="V181" i="13"/>
  <c r="AU180" i="13"/>
  <c r="F180" i="13"/>
  <c r="R181" i="13"/>
  <c r="AQ180" i="13"/>
  <c r="I180" i="13"/>
  <c r="AT180" i="13" s="1"/>
  <c r="U181"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L302" i="3"/>
  <c r="BM302" i="3"/>
  <c r="BO302" i="3"/>
  <c r="BN302" i="3"/>
  <c r="BP302" i="3"/>
  <c r="BR302" i="3"/>
  <c r="BT302" i="3"/>
  <c r="BQ302" i="3"/>
  <c r="BS302" i="3"/>
  <c r="BU302" i="3"/>
  <c r="BW302" i="3"/>
  <c r="BM301" i="3"/>
  <c r="AY302" i="14" s="1"/>
  <c r="BK301" i="14" s="1"/>
  <c r="BO301" i="3"/>
  <c r="BA302" i="14" s="1"/>
  <c r="BM301" i="14" s="1"/>
  <c r="BQ301" i="3"/>
  <c r="BC302" i="14" s="1"/>
  <c r="BO301" i="14" s="1"/>
  <c r="BS301" i="3"/>
  <c r="BE302" i="14" s="1"/>
  <c r="BQ301" i="14" s="1"/>
  <c r="BU301" i="3"/>
  <c r="BG302" i="14" s="1"/>
  <c r="BS301" i="14" s="1"/>
  <c r="BW301" i="3"/>
  <c r="BI302" i="14" s="1"/>
  <c r="BU301" i="14" s="1"/>
  <c r="BV302" i="3"/>
  <c r="BL301" i="3"/>
  <c r="AX302" i="14" s="1"/>
  <c r="BJ301" i="14" s="1"/>
  <c r="BN301" i="3"/>
  <c r="AZ302" i="14" s="1"/>
  <c r="BL301" i="14" s="1"/>
  <c r="BP301" i="3"/>
  <c r="BB302" i="14" s="1"/>
  <c r="BN301" i="14" s="1"/>
  <c r="BR301" i="3"/>
  <c r="BD302" i="14" s="1"/>
  <c r="BP301" i="14" s="1"/>
  <c r="BT301" i="3"/>
  <c r="BF302" i="14" s="1"/>
  <c r="BR301" i="14" s="1"/>
  <c r="BV301" i="3"/>
  <c r="BH302" i="14" s="1"/>
  <c r="BT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G150" i="14"/>
  <c r="CA150" i="14"/>
  <c r="CA152" i="14"/>
  <c r="CF152" i="14"/>
  <c r="CF150" i="14"/>
  <c r="CH150" i="14"/>
  <c r="CH152" i="14"/>
  <c r="CC152" i="14"/>
  <c r="CC150" i="14"/>
  <c r="BW152" i="14"/>
  <c r="BV151" i="14"/>
  <c r="BW150" i="14"/>
  <c r="L150" i="13"/>
  <c r="AW150" i="13" s="1"/>
  <c r="X151" i="13"/>
  <c r="H150" i="13"/>
  <c r="T151" i="13"/>
  <c r="AS150" i="13"/>
  <c r="K150" i="13"/>
  <c r="AV150" i="13" s="1"/>
  <c r="W151"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K771" i="3" s="1"/>
  <c r="BI820" i="3"/>
  <c r="BJ821" i="3"/>
  <c r="BJ820" i="3" s="1"/>
  <c r="BK819" i="3" s="1"/>
  <c r="BI874" i="3"/>
  <c r="BJ875" i="3"/>
  <c r="BJ874" i="3" s="1"/>
  <c r="BK873" i="3" s="1"/>
  <c r="CH192" i="14"/>
  <c r="CH194" i="14"/>
  <c r="CD192" i="14"/>
  <c r="CD194" i="14"/>
  <c r="BZ192" i="14"/>
  <c r="BZ194" i="14"/>
  <c r="CG192" i="14"/>
  <c r="CG194" i="14"/>
  <c r="CC192" i="14"/>
  <c r="CC194" i="14"/>
  <c r="BY192" i="14"/>
  <c r="BY194" i="14"/>
  <c r="L192" i="13"/>
  <c r="AW192" i="13" s="1"/>
  <c r="X193" i="13"/>
  <c r="H192" i="13"/>
  <c r="T193" i="13"/>
  <c r="AS192" i="13"/>
  <c r="K192" i="13"/>
  <c r="AV192" i="13" s="1"/>
  <c r="W193" i="13"/>
  <c r="G192" i="13"/>
  <c r="AR192" i="13" s="1"/>
  <c r="S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Q752" i="3"/>
  <c r="R752" i="3"/>
  <c r="Q750" i="3"/>
  <c r="S750" i="3" s="1"/>
  <c r="M750" i="13" s="1"/>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S765" i="3" s="1"/>
  <c r="M765" i="13" s="1"/>
  <c r="BI838" i="3"/>
  <c r="BJ839" i="3"/>
  <c r="BJ838" i="3" s="1"/>
  <c r="BK837" i="3" s="1"/>
  <c r="BI886" i="3"/>
  <c r="BJ887" i="3"/>
  <c r="BJ886" i="3" s="1"/>
  <c r="BK885" i="3" s="1"/>
  <c r="Q776" i="3"/>
  <c r="R776" i="3"/>
  <c r="Q774" i="3"/>
  <c r="S774" i="3" s="1"/>
  <c r="M774" i="13" s="1"/>
  <c r="Q800" i="3"/>
  <c r="R800" i="3"/>
  <c r="Q798" i="3"/>
  <c r="S798" i="3" s="1"/>
  <c r="M798" i="13" s="1"/>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S867" i="3" s="1"/>
  <c r="M867" i="13" s="1"/>
  <c r="R869" i="3"/>
  <c r="R170" i="3"/>
  <c r="BI781" i="3"/>
  <c r="BJ782" i="3"/>
  <c r="BJ781" i="3" s="1"/>
  <c r="BK780"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M134" i="3"/>
  <c r="BO134" i="3"/>
  <c r="BN134" i="3"/>
  <c r="BP134" i="3"/>
  <c r="BR134" i="3"/>
  <c r="BT134" i="3"/>
  <c r="BV134" i="3"/>
  <c r="BQ134" i="3"/>
  <c r="BS134" i="3"/>
  <c r="BU134" i="3"/>
  <c r="BW134" i="3"/>
  <c r="BN133" i="3"/>
  <c r="AZ134" i="14" s="1"/>
  <c r="BL133" i="14" s="1"/>
  <c r="BP133" i="3"/>
  <c r="BB134" i="14" s="1"/>
  <c r="BN133" i="14" s="1"/>
  <c r="BS133" i="3"/>
  <c r="BE134" i="14" s="1"/>
  <c r="BQ133" i="14" s="1"/>
  <c r="BV133" i="3"/>
  <c r="BH134" i="14" s="1"/>
  <c r="BT133" i="14" s="1"/>
  <c r="BM133" i="3"/>
  <c r="AY134" i="14" s="1"/>
  <c r="BK133" i="14" s="1"/>
  <c r="BU133" i="3"/>
  <c r="BG134" i="14" s="1"/>
  <c r="BS133" i="14" s="1"/>
  <c r="BL133" i="3"/>
  <c r="AX134" i="14" s="1"/>
  <c r="BJ133" i="14" s="1"/>
  <c r="BO133" i="3"/>
  <c r="BA134" i="14" s="1"/>
  <c r="BM133" i="14" s="1"/>
  <c r="BR133" i="3"/>
  <c r="BD134" i="14" s="1"/>
  <c r="BP133" i="14" s="1"/>
  <c r="BT133" i="3"/>
  <c r="BF134" i="14" s="1"/>
  <c r="BR133" i="14" s="1"/>
  <c r="BW133" i="3"/>
  <c r="BI134" i="14" s="1"/>
  <c r="BU133" i="14" s="1"/>
  <c r="BQ133" i="3"/>
  <c r="BC134" i="14" s="1"/>
  <c r="BO133" i="14" s="1"/>
  <c r="CE206" i="14"/>
  <c r="CE204" i="14"/>
  <c r="CA204" i="14"/>
  <c r="CA206" i="14"/>
  <c r="BW206" i="14"/>
  <c r="BW204" i="14"/>
  <c r="BV205" i="14"/>
  <c r="CF204" i="14"/>
  <c r="CF206" i="14"/>
  <c r="CB206" i="14"/>
  <c r="CB204" i="14"/>
  <c r="BX204" i="14"/>
  <c r="BX206" i="14"/>
  <c r="J204" i="13"/>
  <c r="V205" i="13"/>
  <c r="AU204" i="13"/>
  <c r="F204" i="13"/>
  <c r="R205" i="13"/>
  <c r="AQ204" i="13"/>
  <c r="I204" i="13"/>
  <c r="AT204" i="13" s="1"/>
  <c r="U205" i="13"/>
  <c r="E204" i="13"/>
  <c r="Q205" i="13"/>
  <c r="AP204" i="13"/>
  <c r="D204" i="13"/>
  <c r="AO204" i="13" s="1"/>
  <c r="P205" i="13"/>
  <c r="AL204" i="13"/>
  <c r="A204" i="13"/>
  <c r="M205" i="13"/>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185" i="3"/>
  <c r="R281" i="3"/>
  <c r="Q809" i="3"/>
  <c r="R809" i="3"/>
  <c r="Q807" i="3"/>
  <c r="S807" i="3" s="1"/>
  <c r="M807" i="13" s="1"/>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S831" i="3" s="1"/>
  <c r="M831" i="13" s="1"/>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S879" i="3" s="1"/>
  <c r="M879" i="13" s="1"/>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S306" i="3" s="1"/>
  <c r="M306" i="13" s="1"/>
  <c r="BI763" i="3"/>
  <c r="BJ764" i="3"/>
  <c r="BJ763" i="3" s="1"/>
  <c r="Q746" i="3"/>
  <c r="R746" i="3"/>
  <c r="Q744" i="3"/>
  <c r="S744" i="3" s="1"/>
  <c r="M744" i="13" s="1"/>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G180" i="14"/>
  <c r="CG182" i="14"/>
  <c r="CC182" i="14"/>
  <c r="CC180" i="14"/>
  <c r="BY180" i="14"/>
  <c r="BY182" i="14"/>
  <c r="CH180" i="14"/>
  <c r="CH182" i="14"/>
  <c r="CD182" i="14"/>
  <c r="CD180" i="14"/>
  <c r="BZ182" i="14"/>
  <c r="BZ180" i="14"/>
  <c r="AW180" i="13"/>
  <c r="L180" i="13"/>
  <c r="X181" i="13"/>
  <c r="H180" i="13"/>
  <c r="T181" i="13"/>
  <c r="AS180" i="13"/>
  <c r="K180" i="13"/>
  <c r="AV180" i="13" s="1"/>
  <c r="W181" i="13"/>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L164" i="3"/>
  <c r="BM164" i="3"/>
  <c r="BN164" i="3"/>
  <c r="BO164" i="3"/>
  <c r="BP164" i="3"/>
  <c r="BR164" i="3"/>
  <c r="BT164" i="3"/>
  <c r="BV164" i="3"/>
  <c r="BQ164" i="3"/>
  <c r="BS164" i="3"/>
  <c r="BU164" i="3"/>
  <c r="BW164" i="3"/>
  <c r="BM163" i="3"/>
  <c r="AY164" i="14" s="1"/>
  <c r="BK163" i="14" s="1"/>
  <c r="BN163" i="3"/>
  <c r="AZ164" i="14" s="1"/>
  <c r="BL163" i="14" s="1"/>
  <c r="BV163" i="3"/>
  <c r="BH164" i="14" s="1"/>
  <c r="BT163" i="14" s="1"/>
  <c r="BP163" i="3"/>
  <c r="BB164" i="14" s="1"/>
  <c r="BN163" i="14" s="1"/>
  <c r="BW163" i="3"/>
  <c r="BI164" i="14" s="1"/>
  <c r="BU163" i="14" s="1"/>
  <c r="BT163" i="3"/>
  <c r="BF164" i="14" s="1"/>
  <c r="BR163" i="14" s="1"/>
  <c r="BR163" i="3"/>
  <c r="BD164" i="14" s="1"/>
  <c r="BP163" i="14" s="1"/>
  <c r="BU163" i="3"/>
  <c r="BG164" i="14" s="1"/>
  <c r="BS163" i="14" s="1"/>
  <c r="BQ163" i="3"/>
  <c r="BC164" i="14" s="1"/>
  <c r="BO163" i="14" s="1"/>
  <c r="BO163" i="3"/>
  <c r="BA164" i="14" s="1"/>
  <c r="BM163" i="14" s="1"/>
  <c r="BL163" i="3"/>
  <c r="AX164" i="14" s="1"/>
  <c r="BJ163" i="14" s="1"/>
  <c r="BS163" i="3"/>
  <c r="BE164" i="14" s="1"/>
  <c r="BQ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2" i="14"/>
  <c r="BY150" i="14"/>
  <c r="BX150" i="14"/>
  <c r="BX152" i="14"/>
  <c r="CE150" i="14"/>
  <c r="CE152" i="14"/>
  <c r="BZ152" i="14"/>
  <c r="BZ150" i="14"/>
  <c r="CB150" i="14"/>
  <c r="CB152"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L248" i="3"/>
  <c r="BM248" i="3"/>
  <c r="BN248" i="3"/>
  <c r="BO248" i="3"/>
  <c r="BP248" i="3"/>
  <c r="BR248" i="3"/>
  <c r="BT248" i="3"/>
  <c r="BV248" i="3"/>
  <c r="BQ248" i="3"/>
  <c r="BS248" i="3"/>
  <c r="BU248" i="3"/>
  <c r="BW248" i="3"/>
  <c r="BM247" i="3"/>
  <c r="AY248" i="14" s="1"/>
  <c r="BK247" i="14" s="1"/>
  <c r="BO247" i="3"/>
  <c r="BA248" i="14" s="1"/>
  <c r="BM247" i="14" s="1"/>
  <c r="BQ247" i="3"/>
  <c r="BC248" i="14" s="1"/>
  <c r="BO247" i="14" s="1"/>
  <c r="BS247" i="3"/>
  <c r="BE248" i="14" s="1"/>
  <c r="BQ247" i="14" s="1"/>
  <c r="BU247" i="3"/>
  <c r="BG248" i="14" s="1"/>
  <c r="BS247" i="14" s="1"/>
  <c r="BW247" i="3"/>
  <c r="BI248" i="14" s="1"/>
  <c r="BU247" i="14" s="1"/>
  <c r="BL247" i="3"/>
  <c r="AX248" i="14" s="1"/>
  <c r="BJ247" i="14" s="1"/>
  <c r="BN247" i="3"/>
  <c r="AZ248" i="14" s="1"/>
  <c r="BL247" i="14" s="1"/>
  <c r="BP247" i="3"/>
  <c r="BB248" i="14" s="1"/>
  <c r="BN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F194" i="14"/>
  <c r="CF192" i="14"/>
  <c r="CB192" i="14"/>
  <c r="CB194" i="14"/>
  <c r="BX192" i="14"/>
  <c r="BX194" i="14"/>
  <c r="CE194" i="14"/>
  <c r="CE192" i="14"/>
  <c r="CA192" i="14"/>
  <c r="CA194" i="14"/>
  <c r="BW192" i="14"/>
  <c r="BV193" i="14"/>
  <c r="BW194" i="14"/>
  <c r="J192" i="13"/>
  <c r="V193" i="13"/>
  <c r="AU192" i="13"/>
  <c r="F192" i="13"/>
  <c r="R193" i="13"/>
  <c r="AQ192" i="13"/>
  <c r="I192" i="13"/>
  <c r="AT192" i="13" s="1"/>
  <c r="U193" i="13"/>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N143" i="3"/>
  <c r="BM143" i="3"/>
  <c r="BP143" i="3"/>
  <c r="BO143" i="3"/>
  <c r="BQ143" i="3"/>
  <c r="BS143" i="3"/>
  <c r="BU143" i="3"/>
  <c r="BR143" i="3"/>
  <c r="BT143" i="3"/>
  <c r="BV143" i="3"/>
  <c r="BW143" i="3"/>
  <c r="BO142" i="3"/>
  <c r="BA143" i="14" s="1"/>
  <c r="BM142" i="14" s="1"/>
  <c r="BR142" i="3"/>
  <c r="BD143" i="14" s="1"/>
  <c r="BP142" i="14" s="1"/>
  <c r="BW142" i="3"/>
  <c r="BI143" i="14" s="1"/>
  <c r="BU142" i="14" s="1"/>
  <c r="BL142" i="3"/>
  <c r="AX143" i="14" s="1"/>
  <c r="BJ142" i="14" s="1"/>
  <c r="BM142" i="3"/>
  <c r="AY143" i="14" s="1"/>
  <c r="BK142" i="14" s="1"/>
  <c r="BP142" i="3"/>
  <c r="BB143" i="14" s="1"/>
  <c r="BN142" i="14" s="1"/>
  <c r="BU142" i="3"/>
  <c r="BG143" i="14" s="1"/>
  <c r="BS142" i="14" s="1"/>
  <c r="BN142" i="3"/>
  <c r="AZ143" i="14" s="1"/>
  <c r="BL142" i="14" s="1"/>
  <c r="BS142" i="3"/>
  <c r="BE143" i="14" s="1"/>
  <c r="BQ142" i="14" s="1"/>
  <c r="BV142" i="3"/>
  <c r="BH143" i="14" s="1"/>
  <c r="BT142" i="14" s="1"/>
  <c r="BQ142" i="3"/>
  <c r="BC143" i="14" s="1"/>
  <c r="BO142" i="14" s="1"/>
  <c r="BT142" i="3"/>
  <c r="BF143" i="14" s="1"/>
  <c r="BR142" i="14" s="1"/>
  <c r="BL191" i="3"/>
  <c r="BN191" i="3"/>
  <c r="BM191" i="3"/>
  <c r="BP191" i="3"/>
  <c r="BO191" i="3"/>
  <c r="BQ191" i="3"/>
  <c r="BS191" i="3"/>
  <c r="BU191" i="3"/>
  <c r="BR191" i="3"/>
  <c r="BT191" i="3"/>
  <c r="BV191" i="3"/>
  <c r="BW191" i="3"/>
  <c r="BL190" i="3"/>
  <c r="AX191" i="14" s="1"/>
  <c r="BJ190" i="14" s="1"/>
  <c r="BP190" i="3"/>
  <c r="BB191" i="14" s="1"/>
  <c r="BN190" i="14" s="1"/>
  <c r="BT190" i="3"/>
  <c r="BF191" i="14" s="1"/>
  <c r="BR190" i="14" s="1"/>
  <c r="BM190" i="3"/>
  <c r="AY191" i="14" s="1"/>
  <c r="BK190" i="14" s="1"/>
  <c r="BQ190" i="3"/>
  <c r="BC191" i="14" s="1"/>
  <c r="BO190" i="14" s="1"/>
  <c r="BW190" i="3"/>
  <c r="BI191" i="14" s="1"/>
  <c r="BU190" i="14" s="1"/>
  <c r="BN190" i="3"/>
  <c r="AZ191" i="14" s="1"/>
  <c r="BL190" i="14" s="1"/>
  <c r="BR190" i="3"/>
  <c r="BD191" i="14" s="1"/>
  <c r="BP190" i="14" s="1"/>
  <c r="BV190" i="3"/>
  <c r="BH191" i="14" s="1"/>
  <c r="BT190" i="14" s="1"/>
  <c r="BO190" i="3"/>
  <c r="BA191" i="14" s="1"/>
  <c r="BM190" i="14" s="1"/>
  <c r="BS190" i="3"/>
  <c r="BE191" i="14" s="1"/>
  <c r="BQ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1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131" i="3"/>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BT10" i="14" l="1"/>
  <c r="CG11" i="14" s="1"/>
  <c r="BU16" i="14"/>
  <c r="CH17" i="14" s="1"/>
  <c r="CG44" i="14"/>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7" i="3"/>
  <c r="M207" i="13" s="1"/>
  <c r="S201" i="3"/>
  <c r="M201" i="13" s="1"/>
  <c r="S186" i="3"/>
  <c r="M186" i="13" s="1"/>
  <c r="S183" i="3"/>
  <c r="M183" i="13" s="1"/>
  <c r="S153" i="3"/>
  <c r="M153" i="13" s="1"/>
  <c r="S147" i="3"/>
  <c r="M147" i="13" s="1"/>
  <c r="BU25" i="14"/>
  <c r="CH24" i="14" s="1"/>
  <c r="S123" i="3"/>
  <c r="CG42" i="14"/>
  <c r="CJ42" i="14" s="1"/>
  <c r="BN4" i="14"/>
  <c r="CA3" i="14" s="1"/>
  <c r="AJ83" i="13"/>
  <c r="R92" i="3"/>
  <c r="S87" i="3"/>
  <c r="M87" i="13" s="1"/>
  <c r="AC83" i="13"/>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J79" i="14" s="1"/>
  <c r="BP79" i="3"/>
  <c r="BB80" i="14" s="1"/>
  <c r="BN79" i="14" s="1"/>
  <c r="BT79" i="3"/>
  <c r="BF80" i="14" s="1"/>
  <c r="BR79" i="14" s="1"/>
  <c r="BO80" i="3"/>
  <c r="BW80" i="3"/>
  <c r="BS79" i="3"/>
  <c r="BE80" i="14" s="1"/>
  <c r="BQ79" i="14" s="1"/>
  <c r="BM80" i="3"/>
  <c r="BS80" i="3"/>
  <c r="BQ79" i="3"/>
  <c r="BC80" i="14" s="1"/>
  <c r="BO79" i="14" s="1"/>
  <c r="BN80" i="3"/>
  <c r="BT80" i="3"/>
  <c r="BU80" i="3"/>
  <c r="BN79" i="3"/>
  <c r="AZ80" i="14" s="1"/>
  <c r="BL79" i="14" s="1"/>
  <c r="BR79" i="3"/>
  <c r="BD80" i="14" s="1"/>
  <c r="BP79" i="14" s="1"/>
  <c r="BV79" i="3"/>
  <c r="BH80" i="14" s="1"/>
  <c r="BT79" i="14" s="1"/>
  <c r="BV80" i="3"/>
  <c r="BO79" i="3"/>
  <c r="BA80" i="14" s="1"/>
  <c r="BM79" i="14" s="1"/>
  <c r="BW79" i="3"/>
  <c r="BI80" i="14" s="1"/>
  <c r="BU79" i="14" s="1"/>
  <c r="BR80" i="3"/>
  <c r="BM79" i="3"/>
  <c r="AY80" i="14" s="1"/>
  <c r="BK79" i="14" s="1"/>
  <c r="BU79" i="3"/>
  <c r="BG80" i="14" s="1"/>
  <c r="BS79" i="14" s="1"/>
  <c r="S78" i="3"/>
  <c r="M78" i="13" s="1"/>
  <c r="AE368" i="13"/>
  <c r="AA557" i="13"/>
  <c r="AI557" i="13"/>
  <c r="S423" i="3"/>
  <c r="M423" i="13" s="1"/>
  <c r="S447" i="3"/>
  <c r="M447" i="13" s="1"/>
  <c r="S540" i="3"/>
  <c r="M540" i="13" s="1"/>
  <c r="S420" i="3"/>
  <c r="M420" i="13" s="1"/>
  <c r="S39" i="3"/>
  <c r="M39" i="13" s="1"/>
  <c r="S516" i="3"/>
  <c r="M516" i="13" s="1"/>
  <c r="S102" i="3"/>
  <c r="M102" i="13" s="1"/>
  <c r="BQ4" i="14"/>
  <c r="CD5" i="14" s="1"/>
  <c r="CH21" i="14"/>
  <c r="CJ21" i="14" s="1"/>
  <c r="AA101" i="13"/>
  <c r="AB317" i="13"/>
  <c r="AA317" i="13"/>
  <c r="BL6" i="3"/>
  <c r="AX7" i="14" s="1"/>
  <c r="BW6" i="3"/>
  <c r="BV6" i="3"/>
  <c r="BH7" i="14" s="1"/>
  <c r="BM6" i="3"/>
  <c r="AY7" i="14" s="1"/>
  <c r="BO6" i="3"/>
  <c r="BA7" i="14" s="1"/>
  <c r="BQ6" i="3"/>
  <c r="BC7" i="14" s="1"/>
  <c r="BS6" i="3"/>
  <c r="BE7" i="14" s="1"/>
  <c r="BU6" i="3"/>
  <c r="BG7" i="14" s="1"/>
  <c r="BN6" i="3"/>
  <c r="AZ7" i="14" s="1"/>
  <c r="BP6" i="3"/>
  <c r="BB7" i="14" s="1"/>
  <c r="BR6" i="3"/>
  <c r="BD7" i="14" s="1"/>
  <c r="BT6" i="3"/>
  <c r="BF7" i="14" s="1"/>
  <c r="AX6" i="14"/>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A206" i="13"/>
  <c r="AE206" i="13"/>
  <c r="AK110" i="13"/>
  <c r="AB23" i="13"/>
  <c r="AF779" i="13"/>
  <c r="Y827" i="13"/>
  <c r="Z206" i="13"/>
  <c r="AC368" i="13"/>
  <c r="AF320" i="13"/>
  <c r="Y23" i="13"/>
  <c r="AA23" i="13"/>
  <c r="AE116" i="13"/>
  <c r="AE704" i="13"/>
  <c r="AD704" i="13"/>
  <c r="AD749" i="13"/>
  <c r="Z242" i="13"/>
  <c r="AA242" i="13"/>
  <c r="AE242" i="13"/>
  <c r="Z194" i="13"/>
  <c r="AA194" i="13"/>
  <c r="AE194" i="13"/>
  <c r="AB122" i="13"/>
  <c r="AC122" i="13"/>
  <c r="AG122" i="13"/>
  <c r="AD707" i="13"/>
  <c r="AD659" i="13"/>
  <c r="AI404" i="13"/>
  <c r="AI56" i="13"/>
  <c r="AE56" i="13"/>
  <c r="AD533" i="13"/>
  <c r="AA533" i="13"/>
  <c r="AI533" i="13"/>
  <c r="AH533" i="13"/>
  <c r="CJ357" i="14"/>
  <c r="AE539" i="13"/>
  <c r="AC539" i="13"/>
  <c r="CJ537" i="14"/>
  <c r="Y470" i="13"/>
  <c r="AG320" i="13"/>
  <c r="Y389" i="13"/>
  <c r="AE389" i="13"/>
  <c r="AA389" i="13"/>
  <c r="AH389" i="13"/>
  <c r="AG494" i="13"/>
  <c r="AB461" i="13"/>
  <c r="AC23" i="13"/>
  <c r="AH365" i="13"/>
  <c r="AB365" i="13"/>
  <c r="AC101" i="13"/>
  <c r="AF317" i="13"/>
  <c r="Z401" i="13"/>
  <c r="AE404" i="13"/>
  <c r="AD404" i="13"/>
  <c r="Y56" i="13"/>
  <c r="Z533" i="13"/>
  <c r="AC533" i="13"/>
  <c r="AI359" i="13"/>
  <c r="Y539" i="13"/>
  <c r="AI539" i="13"/>
  <c r="AB470" i="13"/>
  <c r="AJ470" i="13"/>
  <c r="AE470" i="13"/>
  <c r="Y560" i="13"/>
  <c r="AD419" i="13"/>
  <c r="BV22" i="14"/>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Z437" i="13"/>
  <c r="AC437" i="13"/>
  <c r="AA749" i="13"/>
  <c r="AB749" i="13"/>
  <c r="AF749" i="13"/>
  <c r="AE749" i="13"/>
  <c r="AI749" i="13"/>
  <c r="Y242" i="13"/>
  <c r="Y737" i="13"/>
  <c r="CJ735" i="14"/>
  <c r="AI122" i="13"/>
  <c r="AF122" i="13"/>
  <c r="AJ122" i="13"/>
  <c r="CJ120" i="14"/>
  <c r="Y152" i="13"/>
  <c r="AA152" i="13"/>
  <c r="Y707" i="13"/>
  <c r="AJ749" i="13"/>
  <c r="AE494" i="13"/>
  <c r="AB533" i="13"/>
  <c r="CI242" i="14"/>
  <c r="Z635" i="13"/>
  <c r="AD23" i="13"/>
  <c r="AJ404" i="13"/>
  <c r="AH146" i="13"/>
  <c r="AF470" i="13"/>
  <c r="AG194" i="13"/>
  <c r="AA437" i="13"/>
  <c r="AI470" i="13"/>
  <c r="AH242" i="13"/>
  <c r="AB194" i="13"/>
  <c r="AB437"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79" i="3"/>
  <c r="M279" i="13" s="1"/>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H419" i="13"/>
  <c r="AF419" i="13"/>
  <c r="AC494" i="13"/>
  <c r="AI494" i="13"/>
  <c r="AG44" i="13"/>
  <c r="AB44" i="13"/>
  <c r="AJ44" i="13"/>
  <c r="AA521" i="13"/>
  <c r="AI521" i="13"/>
  <c r="S75" i="3"/>
  <c r="M75" i="13" s="1"/>
  <c r="AG368" i="13"/>
  <c r="AG566" i="13"/>
  <c r="AE566" i="13"/>
  <c r="R491" i="3"/>
  <c r="Q489" i="3"/>
  <c r="Q491" i="3"/>
  <c r="R620" i="3"/>
  <c r="Q620" i="3"/>
  <c r="Q618" i="3"/>
  <c r="AK701" i="13"/>
  <c r="S129" i="3"/>
  <c r="M129" i="13" s="1"/>
  <c r="S309" i="3"/>
  <c r="M309" i="13" s="1"/>
  <c r="AB704" i="13"/>
  <c r="AC704" i="13"/>
  <c r="AG704" i="13"/>
  <c r="AF704" i="13"/>
  <c r="AJ704" i="13"/>
  <c r="BK843" i="3"/>
  <c r="BK795" i="3"/>
  <c r="BK789" i="3"/>
  <c r="Q386" i="3"/>
  <c r="Q384" i="3"/>
  <c r="R386" i="3"/>
  <c r="BN161" i="3"/>
  <c r="BP161" i="3"/>
  <c r="BQ161" i="3"/>
  <c r="BU161" i="3"/>
  <c r="BT161" i="3"/>
  <c r="BW161" i="3"/>
  <c r="BP160" i="3"/>
  <c r="BB161" i="14" s="1"/>
  <c r="BN160" i="14" s="1"/>
  <c r="BS160" i="3"/>
  <c r="BE161" i="14" s="1"/>
  <c r="BQ160" i="14" s="1"/>
  <c r="BU160" i="3"/>
  <c r="BG161" i="14" s="1"/>
  <c r="BS160" i="14" s="1"/>
  <c r="BO160" i="3"/>
  <c r="BA161" i="14" s="1"/>
  <c r="BM160" i="14" s="1"/>
  <c r="BN160" i="3"/>
  <c r="AZ161" i="14" s="1"/>
  <c r="BL160" i="14" s="1"/>
  <c r="BR160" i="3"/>
  <c r="BD161" i="14" s="1"/>
  <c r="BP160" i="14" s="1"/>
  <c r="BL161" i="3"/>
  <c r="BM161" i="3"/>
  <c r="BO161" i="3"/>
  <c r="BS161" i="3"/>
  <c r="BR161" i="3"/>
  <c r="BV161" i="3"/>
  <c r="BQ160" i="3"/>
  <c r="BC161" i="14" s="1"/>
  <c r="BO160" i="14" s="1"/>
  <c r="BW160" i="3"/>
  <c r="BI161" i="14" s="1"/>
  <c r="BU160" i="14" s="1"/>
  <c r="BV160" i="3"/>
  <c r="BH161" i="14" s="1"/>
  <c r="BT160" i="14" s="1"/>
  <c r="BL160" i="3"/>
  <c r="AX161" i="14" s="1"/>
  <c r="BJ160" i="14" s="1"/>
  <c r="BT160" i="3"/>
  <c r="BF161" i="14" s="1"/>
  <c r="BR160" i="14" s="1"/>
  <c r="BM160" i="3"/>
  <c r="AY161" i="14" s="1"/>
  <c r="BK160" i="14" s="1"/>
  <c r="R62" i="3"/>
  <c r="R65" i="3"/>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4" i="14"/>
  <c r="CH86" i="14"/>
  <c r="B84" i="13"/>
  <c r="AM84" i="13" s="1"/>
  <c r="N85" i="13"/>
  <c r="AW84" i="13"/>
  <c r="L84" i="13"/>
  <c r="X85" i="13"/>
  <c r="BY84" i="14"/>
  <c r="BY86" i="14"/>
  <c r="CB84" i="14"/>
  <c r="CB86" i="14"/>
  <c r="E84" i="13"/>
  <c r="Q85" i="13"/>
  <c r="AP84" i="13"/>
  <c r="CA84" i="14"/>
  <c r="CA86" i="14"/>
  <c r="AR84" i="13"/>
  <c r="G84" i="13"/>
  <c r="S85" i="13"/>
  <c r="CC86" i="14"/>
  <c r="CC84" i="14"/>
  <c r="CD84" i="14"/>
  <c r="CD86" i="14"/>
  <c r="BZ84" i="14"/>
  <c r="BZ86" i="14"/>
  <c r="I84" i="13"/>
  <c r="AT84" i="13" s="1"/>
  <c r="U85" i="13"/>
  <c r="AF437" i="13"/>
  <c r="AH437" i="13"/>
  <c r="AE437" i="13"/>
  <c r="BK573" i="3"/>
  <c r="Y635" i="13"/>
  <c r="Y266" i="13"/>
  <c r="AH266" i="13"/>
  <c r="CI266" i="14"/>
  <c r="CJ264" i="14"/>
  <c r="AB206" i="13"/>
  <c r="AC206" i="13"/>
  <c r="AG206" i="13"/>
  <c r="AD206" i="13"/>
  <c r="AG182" i="13"/>
  <c r="AD182" i="13"/>
  <c r="BK741" i="3"/>
  <c r="BK621" i="3"/>
  <c r="S159" i="3"/>
  <c r="M159" i="13" s="1"/>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M7" i="3"/>
  <c r="AY8" i="14" s="1"/>
  <c r="BR7" i="3"/>
  <c r="BD8" i="14" s="1"/>
  <c r="BU8" i="3"/>
  <c r="BL8" i="3"/>
  <c r="BN8" i="3"/>
  <c r="BP8" i="3"/>
  <c r="BT8" i="3"/>
  <c r="BQ7" i="3"/>
  <c r="BC8" i="14" s="1"/>
  <c r="BO7" i="14" s="1"/>
  <c r="BU7" i="3"/>
  <c r="BG8" i="14" s="1"/>
  <c r="BW7" i="3"/>
  <c r="BI8" i="14" s="1"/>
  <c r="BO8" i="3"/>
  <c r="BT7" i="3"/>
  <c r="BF8" i="14" s="1"/>
  <c r="BV8" i="3"/>
  <c r="BN7" i="3"/>
  <c r="AZ8" i="14" s="1"/>
  <c r="BQ8" i="3"/>
  <c r="BW8" i="3"/>
  <c r="BM8" i="3"/>
  <c r="BO7" i="3"/>
  <c r="BA8" i="14" s="1"/>
  <c r="BR8" i="3"/>
  <c r="BV7" i="3"/>
  <c r="BH8" i="14" s="1"/>
  <c r="BS7" i="3"/>
  <c r="BE8" i="14" s="1"/>
  <c r="BQ7" i="14" s="1"/>
  <c r="BL7" i="3"/>
  <c r="AX8" i="14" s="1"/>
  <c r="BP7" i="3"/>
  <c r="BB8" i="14" s="1"/>
  <c r="BS8" i="3"/>
  <c r="BI7" i="14"/>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6" i="14"/>
  <c r="CF84" i="14"/>
  <c r="O85" i="13"/>
  <c r="C84" i="13"/>
  <c r="AN84" i="13" s="1"/>
  <c r="CE84" i="14"/>
  <c r="CE86" i="14"/>
  <c r="F84" i="13"/>
  <c r="AQ84" i="13" s="1"/>
  <c r="R85" i="13"/>
  <c r="AL84" i="13"/>
  <c r="A84" i="13"/>
  <c r="M85" i="13"/>
  <c r="BV85" i="14"/>
  <c r="BW86" i="14"/>
  <c r="BW84" i="14"/>
  <c r="CG86" i="14"/>
  <c r="CG84" i="14"/>
  <c r="AV84" i="13"/>
  <c r="K84" i="13"/>
  <c r="W85" i="13"/>
  <c r="BX86" i="14"/>
  <c r="BX84" i="14"/>
  <c r="V85" i="13"/>
  <c r="AU84" i="13"/>
  <c r="J84" i="13"/>
  <c r="D84" i="13"/>
  <c r="P85" i="13"/>
  <c r="AO84" i="13"/>
  <c r="Y437"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Z152" i="13"/>
  <c r="AI152" i="13"/>
  <c r="AJ707" i="13"/>
  <c r="AJ659" i="13"/>
  <c r="AH230" i="13"/>
  <c r="AH218" i="13"/>
  <c r="AH158" i="13"/>
  <c r="BT34" i="14"/>
  <c r="CG35" i="14" s="1"/>
  <c r="AH557" i="13"/>
  <c r="Y584" i="13"/>
  <c r="AF584" i="13"/>
  <c r="CG3" i="14"/>
  <c r="AI389" i="13"/>
  <c r="Z608" i="13"/>
  <c r="AE608" i="13"/>
  <c r="AH608" i="13"/>
  <c r="Y608" i="13"/>
  <c r="AF608" i="13"/>
  <c r="Z404" i="13"/>
  <c r="Y404" i="13"/>
  <c r="AF404" i="13"/>
  <c r="AB404" i="13"/>
  <c r="AH404" i="13"/>
  <c r="AG56" i="13"/>
  <c r="CC35" i="14"/>
  <c r="CC33" i="14"/>
  <c r="U34" i="13"/>
  <c r="I33" i="13"/>
  <c r="AT33" i="13"/>
  <c r="O34" i="13"/>
  <c r="AN33" i="13"/>
  <c r="C33" i="13"/>
  <c r="BZ33" i="14"/>
  <c r="BZ35" i="14"/>
  <c r="L33" i="13"/>
  <c r="AW33" i="13" s="1"/>
  <c r="X34" i="13"/>
  <c r="Q34" i="13"/>
  <c r="E33" i="13"/>
  <c r="AP33" i="13" s="1"/>
  <c r="BU34" i="14"/>
  <c r="CH35" i="14" s="1"/>
  <c r="CB33" i="14"/>
  <c r="CB35" i="14"/>
  <c r="K33" i="13"/>
  <c r="AV33" i="13"/>
  <c r="W34" i="13"/>
  <c r="T34" i="13"/>
  <c r="H33" i="13"/>
  <c r="AS33" i="13" s="1"/>
  <c r="B33" i="13"/>
  <c r="AM33" i="13"/>
  <c r="N34"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BL425" i="3"/>
  <c r="BN425" i="3"/>
  <c r="BO425" i="3"/>
  <c r="BS425" i="3"/>
  <c r="BR425" i="3"/>
  <c r="BV425" i="3"/>
  <c r="BM424" i="3"/>
  <c r="AY425" i="14" s="1"/>
  <c r="BK424" i="14" s="1"/>
  <c r="BQ424" i="3"/>
  <c r="BC425" i="14" s="1"/>
  <c r="BO424" i="14" s="1"/>
  <c r="BU424" i="3"/>
  <c r="BG425" i="14" s="1"/>
  <c r="BS424" i="14" s="1"/>
  <c r="BW425" i="3"/>
  <c r="BP424" i="3"/>
  <c r="BB425" i="14" s="1"/>
  <c r="BN424" i="14" s="1"/>
  <c r="BT424" i="3"/>
  <c r="BF425" i="14" s="1"/>
  <c r="BR424" i="14" s="1"/>
  <c r="BP425" i="3"/>
  <c r="BU425" i="3"/>
  <c r="BL424" i="3"/>
  <c r="AX425" i="14" s="1"/>
  <c r="BJ424" i="14" s="1"/>
  <c r="BS424" i="3"/>
  <c r="BE425" i="14" s="1"/>
  <c r="BQ424" i="14" s="1"/>
  <c r="BN424" i="3"/>
  <c r="AZ425" i="14" s="1"/>
  <c r="BL424" i="14" s="1"/>
  <c r="BV424" i="3"/>
  <c r="BH425" i="14" s="1"/>
  <c r="BT424" i="14" s="1"/>
  <c r="BM425" i="3"/>
  <c r="BQ425" i="3"/>
  <c r="BT425" i="3"/>
  <c r="BO424" i="3"/>
  <c r="BA425" i="14" s="1"/>
  <c r="BM424" i="14" s="1"/>
  <c r="BW424" i="3"/>
  <c r="BI425" i="14" s="1"/>
  <c r="BU424" i="14" s="1"/>
  <c r="BR424" i="3"/>
  <c r="BD425" i="14" s="1"/>
  <c r="BP424" i="14"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B359" i="13"/>
  <c r="CI359" i="14"/>
  <c r="AC359" i="13"/>
  <c r="AJ359" i="13"/>
  <c r="AG359" i="13"/>
  <c r="AH539" i="13"/>
  <c r="CI539" i="14"/>
  <c r="AF539" i="13"/>
  <c r="AC470" i="13"/>
  <c r="AA470" i="13"/>
  <c r="Z470" i="13"/>
  <c r="CC68" i="14"/>
  <c r="CC66" i="14"/>
  <c r="BY68" i="14"/>
  <c r="BY66" i="14"/>
  <c r="E66" i="13"/>
  <c r="AP66" i="13" s="1"/>
  <c r="Q67" i="13"/>
  <c r="CA66" i="14"/>
  <c r="CA68" i="14"/>
  <c r="BZ66" i="14"/>
  <c r="BZ68" i="14"/>
  <c r="CF68" i="14"/>
  <c r="CF66" i="14"/>
  <c r="L66" i="13"/>
  <c r="AW66" i="13"/>
  <c r="X67" i="13"/>
  <c r="K66" i="13"/>
  <c r="AV66" i="13" s="1"/>
  <c r="W67" i="13"/>
  <c r="D66" i="13"/>
  <c r="AO66" i="13"/>
  <c r="P67" i="13"/>
  <c r="CH68" i="14"/>
  <c r="CH66" i="14"/>
  <c r="CD68" i="14"/>
  <c r="CD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AB419" i="13"/>
  <c r="AC419" i="13"/>
  <c r="S48" i="3"/>
  <c r="M48" i="13" s="1"/>
  <c r="S504" i="3"/>
  <c r="M504" i="13" s="1"/>
  <c r="S513" i="3"/>
  <c r="M513" i="13" s="1"/>
  <c r="Z83" i="13"/>
  <c r="AF83" i="13"/>
  <c r="AI83" i="13"/>
  <c r="AH83" i="13"/>
  <c r="AD83" i="13"/>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BW17" i="14"/>
  <c r="BW15" i="14"/>
  <c r="CB17" i="14"/>
  <c r="CB15" i="14"/>
  <c r="J15" i="13"/>
  <c r="AU15" i="13"/>
  <c r="V16" i="13"/>
  <c r="CE15" i="14"/>
  <c r="CE17" i="14"/>
  <c r="BZ15" i="14"/>
  <c r="BZ17" i="14"/>
  <c r="I15" i="13"/>
  <c r="AT15" i="13"/>
  <c r="U16" i="13"/>
  <c r="O16" i="13"/>
  <c r="C15" i="13"/>
  <c r="AN15" i="13" s="1"/>
  <c r="CA17" i="14"/>
  <c r="CA15" i="14"/>
  <c r="K15" i="13"/>
  <c r="AV15" i="13"/>
  <c r="W16" i="13"/>
  <c r="T16" i="13"/>
  <c r="H15" i="13"/>
  <c r="AS15" i="13" s="1"/>
  <c r="B15" i="13"/>
  <c r="AM15" i="13"/>
  <c r="N16" i="13"/>
  <c r="S30" i="3"/>
  <c r="M30" i="13" s="1"/>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CI23" i="14"/>
  <c r="Z23" i="13"/>
  <c r="Y365" i="13"/>
  <c r="AE365" i="13"/>
  <c r="AC365" i="13"/>
  <c r="AG365" i="13"/>
  <c r="AH101" i="13"/>
  <c r="Z101" i="13"/>
  <c r="AF101" i="13"/>
  <c r="AI101" i="13"/>
  <c r="CI101" i="14"/>
  <c r="Z317" i="13"/>
  <c r="AI317" i="13"/>
  <c r="AH317" i="13"/>
  <c r="AD317" i="13"/>
  <c r="AI401" i="13"/>
  <c r="AH401" i="13"/>
  <c r="AD401" i="13"/>
  <c r="BL14" i="3"/>
  <c r="BO14" i="3"/>
  <c r="BP14" i="3"/>
  <c r="BT14" i="3"/>
  <c r="BQ14" i="3"/>
  <c r="BU14" i="3"/>
  <c r="BS13" i="3"/>
  <c r="BE14" i="14" s="1"/>
  <c r="BQ13" i="14" s="1"/>
  <c r="BU13" i="3"/>
  <c r="BG14" i="14" s="1"/>
  <c r="BS13" i="14" s="1"/>
  <c r="BR13" i="3"/>
  <c r="BD14" i="14" s="1"/>
  <c r="BP13" i="14" s="1"/>
  <c r="BL13" i="3"/>
  <c r="AX14" i="14" s="1"/>
  <c r="BJ13" i="14" s="1"/>
  <c r="BW13" i="3"/>
  <c r="BI14" i="14" s="1"/>
  <c r="BV13" i="3"/>
  <c r="BH14" i="14" s="1"/>
  <c r="BP13" i="3"/>
  <c r="BB14" i="14" s="1"/>
  <c r="BN13" i="14" s="1"/>
  <c r="BM14" i="3"/>
  <c r="BR14" i="3"/>
  <c r="BS14" i="3"/>
  <c r="BQ13" i="3"/>
  <c r="BC14" i="14" s="1"/>
  <c r="BO13" i="14" s="1"/>
  <c r="BT13" i="3"/>
  <c r="BF14" i="14" s="1"/>
  <c r="BR13" i="14" s="1"/>
  <c r="BM13" i="3"/>
  <c r="AY14" i="14" s="1"/>
  <c r="BK13" i="14" s="1"/>
  <c r="BH13" i="14"/>
  <c r="BN14" i="3"/>
  <c r="BV14" i="3"/>
  <c r="BW14" i="3"/>
  <c r="BN13" i="3"/>
  <c r="AZ14" i="14" s="1"/>
  <c r="BL13" i="14" s="1"/>
  <c r="BO13" i="3"/>
  <c r="BA14" i="14" s="1"/>
  <c r="BM13" i="14" s="1"/>
  <c r="BI13" i="14"/>
  <c r="CB95" i="14"/>
  <c r="CB93" i="14"/>
  <c r="CA93" i="14"/>
  <c r="CA95" i="14"/>
  <c r="A93" i="13"/>
  <c r="AL93" i="13" s="1"/>
  <c r="M94" i="13"/>
  <c r="CG95" i="14"/>
  <c r="CG93" i="14"/>
  <c r="CH95" i="14"/>
  <c r="CH93" i="14"/>
  <c r="CE95" i="14"/>
  <c r="CE93" i="14"/>
  <c r="U94" i="13"/>
  <c r="I93" i="13"/>
  <c r="AT93" i="13" s="1"/>
  <c r="F93" i="13"/>
  <c r="AQ93" i="13" s="1"/>
  <c r="R94" i="13"/>
  <c r="O94" i="13"/>
  <c r="C93" i="13"/>
  <c r="AN93" i="13" s="1"/>
  <c r="BW95" i="14"/>
  <c r="BW93" i="14"/>
  <c r="BV94"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BW24" i="14"/>
  <c r="BW26" i="14"/>
  <c r="BY24" i="14"/>
  <c r="BY26" i="14"/>
  <c r="P25" i="13"/>
  <c r="D24" i="13"/>
  <c r="AO24" i="13" s="1"/>
  <c r="BX24" i="14"/>
  <c r="BX26" i="14"/>
  <c r="CA26" i="14"/>
  <c r="CA24" i="14"/>
  <c r="BZ26" i="14"/>
  <c r="BZ24" i="14"/>
  <c r="X25" i="13"/>
  <c r="L24" i="13"/>
  <c r="AW24" i="13" s="1"/>
  <c r="W25" i="13"/>
  <c r="K24" i="13"/>
  <c r="AV24" i="13" s="1"/>
  <c r="C24" i="13"/>
  <c r="AN24" i="13"/>
  <c r="O25" i="13"/>
  <c r="CF24" i="14"/>
  <c r="CF26" i="14"/>
  <c r="CC26" i="14"/>
  <c r="CC24" i="14"/>
  <c r="J24" i="13"/>
  <c r="AU24" i="13" s="1"/>
  <c r="V25" i="13"/>
  <c r="Q25" i="13"/>
  <c r="E24" i="13"/>
  <c r="AP24" i="13" s="1"/>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AC566" i="13"/>
  <c r="AA566" i="13"/>
  <c r="CI566" i="14"/>
  <c r="Z566" i="13"/>
  <c r="AI566"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CG59" i="14"/>
  <c r="CG57" i="14"/>
  <c r="U58" i="13"/>
  <c r="I57" i="13"/>
  <c r="AT57" i="13"/>
  <c r="O58" i="13"/>
  <c r="C57" i="13"/>
  <c r="AN57" i="13" s="1"/>
  <c r="BZ57" i="14"/>
  <c r="BZ59" i="14"/>
  <c r="L57" i="13"/>
  <c r="AW57" i="13"/>
  <c r="X58" i="13"/>
  <c r="Q58" i="13"/>
  <c r="E57" i="13"/>
  <c r="AP57" i="13" s="1"/>
  <c r="CB57" i="14"/>
  <c r="CB59" i="14"/>
  <c r="CE57" i="14"/>
  <c r="CE59" i="14"/>
  <c r="BW59" i="14"/>
  <c r="BV58" i="14"/>
  <c r="BW57" i="14"/>
  <c r="G57" i="13"/>
  <c r="AR57" i="13" s="1"/>
  <c r="S58" i="13"/>
  <c r="D57" i="13"/>
  <c r="AO57" i="13"/>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CJ54" i="14"/>
  <c r="Z56" i="13"/>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AK485"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AA419" i="13"/>
  <c r="AE419" i="13"/>
  <c r="Z419" i="13"/>
  <c r="AG419" i="13"/>
  <c r="I3" i="13"/>
  <c r="AT3" i="13" s="1"/>
  <c r="U4" i="13"/>
  <c r="K3" i="13"/>
  <c r="AV3" i="13" s="1"/>
  <c r="W4" i="13"/>
  <c r="B3" i="13"/>
  <c r="AM3" i="13" s="1"/>
  <c r="N4" i="13"/>
  <c r="L3" i="13"/>
  <c r="AW3" i="13" s="1"/>
  <c r="X4" i="13"/>
  <c r="H3" i="13"/>
  <c r="T4" i="13"/>
  <c r="AS3"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AB83" i="13"/>
  <c r="CI83" i="14"/>
  <c r="AG83" i="13"/>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R371" i="3"/>
  <c r="Q371" i="3"/>
  <c r="Q369"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CJ315" i="14"/>
  <c r="AJ317"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CA9" i="14"/>
  <c r="CA11" i="14"/>
  <c r="V10" i="13"/>
  <c r="J9" i="13"/>
  <c r="AU9" i="13" s="1"/>
  <c r="CF11" i="14"/>
  <c r="CF9" i="14"/>
  <c r="U10" i="13"/>
  <c r="I9" i="13"/>
  <c r="AT9" i="13" s="1"/>
  <c r="O10" i="13"/>
  <c r="C9" i="13"/>
  <c r="AN9" i="13" s="1"/>
  <c r="BW11" i="14"/>
  <c r="BW9" i="14"/>
  <c r="CB11" i="14"/>
  <c r="CB9" i="14"/>
  <c r="K9" i="13"/>
  <c r="AV9" i="13"/>
  <c r="W10" i="13"/>
  <c r="T10" i="13"/>
  <c r="H9" i="13"/>
  <c r="AS9" i="13" s="1"/>
  <c r="B9" i="13"/>
  <c r="AM9" i="13"/>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N77" i="3"/>
  <c r="BQ77" i="3"/>
  <c r="BT77" i="3"/>
  <c r="BR76" i="3"/>
  <c r="BD77" i="14" s="1"/>
  <c r="BP76" i="14" s="1"/>
  <c r="BO76" i="3"/>
  <c r="BA77" i="14" s="1"/>
  <c r="BM76" i="14" s="1"/>
  <c r="BQ76" i="3"/>
  <c r="BC77" i="14" s="1"/>
  <c r="BO76" i="14" s="1"/>
  <c r="BS76" i="3"/>
  <c r="BE77" i="14" s="1"/>
  <c r="BQ76" i="14" s="1"/>
  <c r="BL77" i="3"/>
  <c r="BM77" i="3"/>
  <c r="BO77" i="3"/>
  <c r="BS77" i="3"/>
  <c r="BR77" i="3"/>
  <c r="BV77" i="3"/>
  <c r="BM76" i="3"/>
  <c r="AY77" i="14" s="1"/>
  <c r="BK76" i="14" s="1"/>
  <c r="BU76" i="3"/>
  <c r="BG77" i="14" s="1"/>
  <c r="BS76" i="14" s="1"/>
  <c r="BL76" i="3"/>
  <c r="AX77" i="14" s="1"/>
  <c r="BJ76" i="14" s="1"/>
  <c r="BT76" i="3"/>
  <c r="BF77" i="14" s="1"/>
  <c r="BR76" i="14" s="1"/>
  <c r="BN76" i="3"/>
  <c r="AZ77" i="14" s="1"/>
  <c r="BL76" i="14" s="1"/>
  <c r="BP76" i="3"/>
  <c r="BB77" i="14" s="1"/>
  <c r="BN76" i="14" s="1"/>
  <c r="BP77" i="3"/>
  <c r="BU77" i="3"/>
  <c r="BW77" i="3"/>
  <c r="BV76" i="3"/>
  <c r="BH77" i="14" s="1"/>
  <c r="BT76" i="14" s="1"/>
  <c r="BW76" i="3"/>
  <c r="BI77" i="14" s="1"/>
  <c r="BU76" i="14" s="1"/>
  <c r="S579" i="3"/>
  <c r="M579" i="13" s="1"/>
  <c r="S450" i="3"/>
  <c r="M450" i="13" s="1"/>
  <c r="AB368" i="13"/>
  <c r="AD368" i="13"/>
  <c r="CI368" i="14"/>
  <c r="AA368" i="13"/>
  <c r="AJ368" i="13"/>
  <c r="AB566" i="13"/>
  <c r="AJ566" i="13"/>
  <c r="AD566" i="13"/>
  <c r="AG557" i="13"/>
  <c r="Y557" i="13"/>
  <c r="AE557" i="13"/>
  <c r="AC557" i="13"/>
  <c r="CI557" i="14"/>
  <c r="CJ555" i="14"/>
  <c r="AH122" i="13"/>
  <c r="S177" i="3"/>
  <c r="M177" i="13" s="1"/>
  <c r="BI412" i="3"/>
  <c r="BJ413" i="3"/>
  <c r="BJ412" i="3" s="1"/>
  <c r="AC404" i="13"/>
  <c r="AA56" i="13"/>
  <c r="AH56" i="13"/>
  <c r="CA35" i="14"/>
  <c r="CA33" i="14"/>
  <c r="CE35" i="14"/>
  <c r="CE33" i="14"/>
  <c r="F33" i="13"/>
  <c r="AQ33" i="13" s="1"/>
  <c r="R34" i="13"/>
  <c r="BX33" i="14"/>
  <c r="BX35" i="14"/>
  <c r="BW33" i="14"/>
  <c r="BW35" i="14"/>
  <c r="V34" i="13"/>
  <c r="J33" i="13"/>
  <c r="AU33" i="13" s="1"/>
  <c r="CF33" i="14"/>
  <c r="CF35" i="14"/>
  <c r="BY33" i="14"/>
  <c r="BY35" i="14"/>
  <c r="CD35" i="14"/>
  <c r="CD33" i="14"/>
  <c r="S34" i="13"/>
  <c r="G33" i="13"/>
  <c r="AR33" i="13" s="1"/>
  <c r="P34" i="13"/>
  <c r="D33" i="13"/>
  <c r="AO33" i="13"/>
  <c r="M34" i="13"/>
  <c r="A33" i="13"/>
  <c r="AL33" i="13" s="1"/>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S507" i="3" s="1"/>
  <c r="M507" i="13" s="1"/>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Y359" i="13"/>
  <c r="AE359" i="13"/>
  <c r="AA359" i="13"/>
  <c r="AH470" i="13"/>
  <c r="BW68" i="14"/>
  <c r="BV67" i="14"/>
  <c r="BW66" i="14"/>
  <c r="F66" i="13"/>
  <c r="AQ66" i="13"/>
  <c r="R67" i="13"/>
  <c r="A66" i="13"/>
  <c r="AL66" i="13" s="1"/>
  <c r="M67" i="13"/>
  <c r="CE68" i="14"/>
  <c r="CE66" i="14"/>
  <c r="CG68" i="14"/>
  <c r="CG66" i="14"/>
  <c r="CB68" i="14"/>
  <c r="CB66" i="14"/>
  <c r="H66" i="13"/>
  <c r="AS66" i="13"/>
  <c r="T67" i="13"/>
  <c r="S67" i="13"/>
  <c r="G66" i="13"/>
  <c r="AR66" i="13" s="1"/>
  <c r="B66" i="13"/>
  <c r="AM66" i="13" s="1"/>
  <c r="N67" i="13"/>
  <c r="BX68" i="14"/>
  <c r="BX66" i="14"/>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N73" i="14" s="1"/>
  <c r="BV73" i="3"/>
  <c r="BH74" i="14" s="1"/>
  <c r="BT73" i="14" s="1"/>
  <c r="BL73" i="3"/>
  <c r="AX74" i="14" s="1"/>
  <c r="BJ73" i="14" s="1"/>
  <c r="BR73" i="3"/>
  <c r="BD74" i="14" s="1"/>
  <c r="BP73" i="14" s="1"/>
  <c r="BW73" i="3"/>
  <c r="BI74" i="14" s="1"/>
  <c r="BU73" i="14" s="1"/>
  <c r="BL74" i="3"/>
  <c r="BO74" i="3"/>
  <c r="BP74" i="3"/>
  <c r="BT74" i="3"/>
  <c r="BQ74" i="3"/>
  <c r="BU74" i="3"/>
  <c r="BM73" i="3"/>
  <c r="AY74" i="14" s="1"/>
  <c r="BK73" i="14" s="1"/>
  <c r="BN73" i="3"/>
  <c r="AZ74" i="14" s="1"/>
  <c r="BL73" i="14" s="1"/>
  <c r="BS73" i="3"/>
  <c r="BE74" i="14" s="1"/>
  <c r="BQ73" i="14" s="1"/>
  <c r="BQ73" i="3"/>
  <c r="BC74" i="14" s="1"/>
  <c r="BO73" i="14" s="1"/>
  <c r="BO73" i="3"/>
  <c r="BA74" i="14" s="1"/>
  <c r="BM73" i="14" s="1"/>
  <c r="Q500" i="3"/>
  <c r="R500" i="3"/>
  <c r="Q498" i="3"/>
  <c r="S498" i="3" s="1"/>
  <c r="M498" i="13" s="1"/>
  <c r="CJ417" i="14"/>
  <c r="CI419" i="14"/>
  <c r="BL50" i="3"/>
  <c r="BO50" i="3"/>
  <c r="BP50" i="3"/>
  <c r="BT50" i="3"/>
  <c r="BU50" i="3"/>
  <c r="BT49" i="3"/>
  <c r="BF50" i="14" s="1"/>
  <c r="BR49" i="14" s="1"/>
  <c r="BU49" i="3"/>
  <c r="BG50" i="14" s="1"/>
  <c r="BS49" i="14" s="1"/>
  <c r="BM50" i="3"/>
  <c r="BN50" i="3"/>
  <c r="BR50" i="3"/>
  <c r="BV50" i="3"/>
  <c r="BS50" i="3"/>
  <c r="BW50" i="3"/>
  <c r="BR49" i="3"/>
  <c r="BD50" i="14" s="1"/>
  <c r="BP49" i="14" s="1"/>
  <c r="BO49" i="3"/>
  <c r="BA50" i="14" s="1"/>
  <c r="BM49" i="14" s="1"/>
  <c r="BN49" i="3"/>
  <c r="AZ50" i="14" s="1"/>
  <c r="BL49" i="14" s="1"/>
  <c r="BP49" i="3"/>
  <c r="BB50" i="14" s="1"/>
  <c r="BN49" i="14" s="1"/>
  <c r="BW49" i="3"/>
  <c r="BI50" i="14" s="1"/>
  <c r="BI49" i="14"/>
  <c r="BS49" i="3"/>
  <c r="BE50" i="14" s="1"/>
  <c r="BQ49" i="14" s="1"/>
  <c r="BQ50" i="3"/>
  <c r="BL49" i="3"/>
  <c r="AX50" i="14" s="1"/>
  <c r="BJ49" i="14" s="1"/>
  <c r="BQ49" i="3"/>
  <c r="BC50" i="14" s="1"/>
  <c r="BO49" i="14" s="1"/>
  <c r="BV49" i="3"/>
  <c r="BH50" i="14" s="1"/>
  <c r="BM49" i="3"/>
  <c r="AY50" i="14" s="1"/>
  <c r="BK49"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CD15" i="14"/>
  <c r="CD17" i="14"/>
  <c r="X16" i="13"/>
  <c r="L15" i="13"/>
  <c r="AW15" i="13"/>
  <c r="E15" i="13"/>
  <c r="AP15" i="13"/>
  <c r="Q16" i="13"/>
  <c r="BY17" i="14"/>
  <c r="BY15" i="14"/>
  <c r="R16" i="13"/>
  <c r="F15" i="13"/>
  <c r="AQ15" i="13" s="1"/>
  <c r="CC17" i="14"/>
  <c r="CC15" i="14"/>
  <c r="CF15" i="14"/>
  <c r="CF17" i="14"/>
  <c r="BT16" i="14"/>
  <c r="BX17" i="14"/>
  <c r="BX15" i="14"/>
  <c r="S16" i="13"/>
  <c r="G15" i="13"/>
  <c r="AR15" i="13" s="1"/>
  <c r="P16" i="13"/>
  <c r="D15" i="13"/>
  <c r="AO15" i="13"/>
  <c r="M16" i="13"/>
  <c r="A15" i="13"/>
  <c r="AL15" i="13" s="1"/>
  <c r="BL32" i="3"/>
  <c r="BN32" i="3"/>
  <c r="BP32" i="3"/>
  <c r="BT32" i="3"/>
  <c r="BQ32" i="3"/>
  <c r="BU32" i="3"/>
  <c r="BS31" i="3"/>
  <c r="BE32" i="14" s="1"/>
  <c r="BQ31" i="14" s="1"/>
  <c r="BT31" i="3"/>
  <c r="BF32" i="14" s="1"/>
  <c r="BR31" i="14" s="1"/>
  <c r="BN31" i="3"/>
  <c r="AZ32" i="14" s="1"/>
  <c r="BL31" i="14" s="1"/>
  <c r="BW31" i="3"/>
  <c r="BI32" i="14" s="1"/>
  <c r="BR31" i="3"/>
  <c r="BD32" i="14" s="1"/>
  <c r="BP31" i="14" s="1"/>
  <c r="BO31" i="3"/>
  <c r="BA32" i="14" s="1"/>
  <c r="BM31" i="14" s="1"/>
  <c r="BH31" i="14"/>
  <c r="BO32" i="3"/>
  <c r="BV32" i="3"/>
  <c r="BW32" i="3"/>
  <c r="BU31" i="3"/>
  <c r="BG32" i="14" s="1"/>
  <c r="BS31" i="14" s="1"/>
  <c r="BI31" i="14"/>
  <c r="BV31" i="3"/>
  <c r="BH32" i="14" s="1"/>
  <c r="BM32" i="3"/>
  <c r="BR32" i="3"/>
  <c r="BS32" i="3"/>
  <c r="BL31" i="3"/>
  <c r="AX32" i="14" s="1"/>
  <c r="BJ31" i="14" s="1"/>
  <c r="BP31" i="3"/>
  <c r="BB32" i="14" s="1"/>
  <c r="BN31" i="14" s="1"/>
  <c r="BM31" i="3"/>
  <c r="AY32" i="14" s="1"/>
  <c r="BK31" i="14" s="1"/>
  <c r="BQ31" i="3"/>
  <c r="BC32" i="14" s="1"/>
  <c r="BO31"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CC93" i="14"/>
  <c r="CC95" i="14"/>
  <c r="BX95" i="14"/>
  <c r="BX93" i="14"/>
  <c r="L93" i="13"/>
  <c r="AW93" i="13"/>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F24" i="13"/>
  <c r="AQ24" i="13" s="1"/>
  <c r="CE24" i="14"/>
  <c r="CE26" i="14"/>
  <c r="CD26" i="14"/>
  <c r="CD24" i="14"/>
  <c r="BT25" i="14"/>
  <c r="CG24" i="14" s="1"/>
  <c r="T25" i="13"/>
  <c r="H24" i="13"/>
  <c r="AS24" i="13" s="1"/>
  <c r="G24" i="13"/>
  <c r="AR24" i="13" s="1"/>
  <c r="S25" i="13"/>
  <c r="B24" i="13"/>
  <c r="AM24" i="13"/>
  <c r="N25" i="13"/>
  <c r="CB26" i="14"/>
  <c r="CB24" i="14"/>
  <c r="U25" i="13"/>
  <c r="I24" i="13"/>
  <c r="AT24" i="13" s="1"/>
  <c r="M25" i="13"/>
  <c r="A24" i="13"/>
  <c r="AL24" i="13" s="1"/>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I44" i="14"/>
  <c r="CJ519" i="14"/>
  <c r="CI521" i="14"/>
  <c r="AI368" i="13"/>
  <c r="Y566" i="13"/>
  <c r="AF566" i="13"/>
  <c r="CJ564" i="14"/>
  <c r="AH566" i="13"/>
  <c r="BN53" i="3"/>
  <c r="BU53" i="3"/>
  <c r="BO52" i="3"/>
  <c r="BA53" i="14" s="1"/>
  <c r="BM52" i="14" s="1"/>
  <c r="BS52" i="3"/>
  <c r="BE53" i="14" s="1"/>
  <c r="BQ52" i="14" s="1"/>
  <c r="BL52" i="3"/>
  <c r="AX53" i="14" s="1"/>
  <c r="BJ52" i="14" s="1"/>
  <c r="BL53" i="3"/>
  <c r="BM53" i="3"/>
  <c r="BO53" i="3"/>
  <c r="BS53" i="3"/>
  <c r="BR53" i="3"/>
  <c r="BV53" i="3"/>
  <c r="BM52" i="3"/>
  <c r="AY53" i="14" s="1"/>
  <c r="BK52" i="14" s="1"/>
  <c r="BR52" i="3"/>
  <c r="BD53" i="14" s="1"/>
  <c r="BP52" i="14" s="1"/>
  <c r="BQ52" i="3"/>
  <c r="BC53" i="14" s="1"/>
  <c r="BO52" i="14" s="1"/>
  <c r="BU52" i="3"/>
  <c r="BG53" i="14" s="1"/>
  <c r="BS52" i="14" s="1"/>
  <c r="BW52" i="3"/>
  <c r="BI53" i="14" s="1"/>
  <c r="BU52" i="14" s="1"/>
  <c r="BP52" i="3"/>
  <c r="BB53" i="14" s="1"/>
  <c r="BN52" i="14" s="1"/>
  <c r="BP53" i="3"/>
  <c r="BQ53" i="3"/>
  <c r="BT53" i="3"/>
  <c r="BW53" i="3"/>
  <c r="BN52" i="3"/>
  <c r="AZ53" i="14" s="1"/>
  <c r="BL52" i="14" s="1"/>
  <c r="BV52" i="3"/>
  <c r="BH53" i="14" s="1"/>
  <c r="BT52" i="14" s="1"/>
  <c r="BT52" i="3"/>
  <c r="BF53" i="14" s="1"/>
  <c r="BR52"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CD59" i="14"/>
  <c r="CD57" i="14"/>
  <c r="BY59" i="14"/>
  <c r="BY57" i="14"/>
  <c r="F57" i="13"/>
  <c r="AQ57" i="13"/>
  <c r="R58" i="13"/>
  <c r="CH57" i="14"/>
  <c r="CH59" i="14"/>
  <c r="CC59" i="14"/>
  <c r="CC57" i="14"/>
  <c r="V58" i="13"/>
  <c r="J57" i="13"/>
  <c r="AU57" i="13" s="1"/>
  <c r="CF57" i="14"/>
  <c r="CF59" i="14"/>
  <c r="BX57" i="14"/>
  <c r="BX59" i="14"/>
  <c r="CA59" i="14"/>
  <c r="CA57" i="14"/>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CI56" i="14"/>
  <c r="AB56" i="13"/>
  <c r="AF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Z359" i="13"/>
  <c r="AF359" i="13"/>
  <c r="AH359" i="13"/>
  <c r="AD359" i="13"/>
  <c r="AD539" i="13"/>
  <c r="AJ539" i="13"/>
  <c r="AB539" i="13"/>
  <c r="AG470" i="13"/>
  <c r="AD470" i="13"/>
  <c r="CI470" i="14"/>
  <c r="CJ468" i="14"/>
  <c r="BL41" i="3"/>
  <c r="BM41" i="3"/>
  <c r="BO41" i="3"/>
  <c r="BS41" i="3"/>
  <c r="BR41" i="3"/>
  <c r="BV41" i="3"/>
  <c r="BQ40" i="3"/>
  <c r="BC41" i="14" s="1"/>
  <c r="BO40" i="14" s="1"/>
  <c r="BT40" i="3"/>
  <c r="BF41" i="14" s="1"/>
  <c r="BR40" i="14" s="1"/>
  <c r="BN40" i="3"/>
  <c r="AZ41" i="14" s="1"/>
  <c r="BL40" i="14" s="1"/>
  <c r="BI40" i="14"/>
  <c r="BS40" i="3"/>
  <c r="BE41" i="14" s="1"/>
  <c r="BQ40" i="14" s="1"/>
  <c r="BH40" i="14"/>
  <c r="BP40" i="3"/>
  <c r="BB41" i="14" s="1"/>
  <c r="BN40" i="14" s="1"/>
  <c r="BP41" i="3"/>
  <c r="BU41" i="3"/>
  <c r="BW41" i="3"/>
  <c r="BW40" i="3"/>
  <c r="BI41" i="14" s="1"/>
  <c r="BM40" i="3"/>
  <c r="AY41" i="14" s="1"/>
  <c r="BK40" i="14" s="1"/>
  <c r="BO40" i="3"/>
  <c r="BA41" i="14" s="1"/>
  <c r="BM40" i="14" s="1"/>
  <c r="BN41" i="3"/>
  <c r="BQ41" i="3"/>
  <c r="BT41" i="3"/>
  <c r="BU40" i="3"/>
  <c r="BG41" i="14" s="1"/>
  <c r="BS40" i="14" s="1"/>
  <c r="BR40" i="3"/>
  <c r="BD41" i="14" s="1"/>
  <c r="BP40" i="14" s="1"/>
  <c r="BL40" i="3"/>
  <c r="AX41" i="14" s="1"/>
  <c r="BJ40"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AJ419" i="13"/>
  <c r="Y419" i="13"/>
  <c r="AI419" i="13"/>
  <c r="BU4" i="14"/>
  <c r="S4" i="13"/>
  <c r="G3" i="13"/>
  <c r="AR3" i="13" s="1"/>
  <c r="CC3" i="14"/>
  <c r="CC5" i="14"/>
  <c r="J3" i="13"/>
  <c r="AU3" i="13" s="1"/>
  <c r="V4" i="13"/>
  <c r="F3" i="13"/>
  <c r="AQ3" i="13" s="1"/>
  <c r="R4" i="13"/>
  <c r="E3" i="13"/>
  <c r="AP3" i="13" s="1"/>
  <c r="Q4" i="13"/>
  <c r="C3" i="13"/>
  <c r="O4" i="13"/>
  <c r="AN3" i="13"/>
  <c r="S585" i="3"/>
  <c r="M585" i="13" s="1"/>
  <c r="BM563" i="3"/>
  <c r="BP563" i="3"/>
  <c r="BQ563" i="3"/>
  <c r="BU563" i="3"/>
  <c r="BT563" i="3"/>
  <c r="BL562" i="3"/>
  <c r="AX563" i="14" s="1"/>
  <c r="BJ562" i="14" s="1"/>
  <c r="BP562" i="3"/>
  <c r="BB563" i="14" s="1"/>
  <c r="BN562" i="14" s="1"/>
  <c r="BT562" i="3"/>
  <c r="BF563" i="14" s="1"/>
  <c r="BR562" i="14" s="1"/>
  <c r="BW563" i="3"/>
  <c r="BO562" i="3"/>
  <c r="BA563" i="14" s="1"/>
  <c r="BM562" i="14" s="1"/>
  <c r="BS562" i="3"/>
  <c r="BE563" i="14" s="1"/>
  <c r="BQ562" i="14" s="1"/>
  <c r="BW562" i="3"/>
  <c r="BI563" i="14" s="1"/>
  <c r="BU562" i="14" s="1"/>
  <c r="BL563" i="3"/>
  <c r="BN563" i="3"/>
  <c r="BO563" i="3"/>
  <c r="BS563" i="3"/>
  <c r="BR563" i="3"/>
  <c r="BV563" i="3"/>
  <c r="BN562" i="3"/>
  <c r="AZ563" i="14" s="1"/>
  <c r="BL562" i="14" s="1"/>
  <c r="BR562" i="3"/>
  <c r="BD563" i="14" s="1"/>
  <c r="BP562" i="14" s="1"/>
  <c r="BV562" i="3"/>
  <c r="BH563" i="14" s="1"/>
  <c r="BT562" i="14" s="1"/>
  <c r="BM562" i="3"/>
  <c r="AY563" i="14" s="1"/>
  <c r="BK562" i="14" s="1"/>
  <c r="BQ562" i="3"/>
  <c r="BC563" i="14" s="1"/>
  <c r="BO562" i="14" s="1"/>
  <c r="BU562" i="3"/>
  <c r="BG563" i="14" s="1"/>
  <c r="BS562" i="14" s="1"/>
  <c r="Y83" i="13"/>
  <c r="AE83" i="13"/>
  <c r="CJ81" i="14"/>
  <c r="AA83" i="13"/>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S609" i="3" s="1"/>
  <c r="M609" i="13" s="1"/>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317" i="13"/>
  <c r="AE317" i="13"/>
  <c r="AC317" i="13"/>
  <c r="CI317" i="14"/>
  <c r="AG317" i="13"/>
  <c r="Y401" i="13"/>
  <c r="AE401" i="13"/>
  <c r="CJ399" i="14"/>
  <c r="CI401" i="14"/>
  <c r="S303" i="3"/>
  <c r="M303" i="13" s="1"/>
  <c r="BZ9" i="14"/>
  <c r="BZ11" i="14"/>
  <c r="L9" i="13"/>
  <c r="AW9" i="13" s="1"/>
  <c r="X10" i="13"/>
  <c r="Q10" i="13"/>
  <c r="E9" i="13"/>
  <c r="AP9" i="13" s="1"/>
  <c r="BX11" i="14"/>
  <c r="BX9" i="14"/>
  <c r="CD9" i="14"/>
  <c r="CD11" i="14"/>
  <c r="F9" i="13"/>
  <c r="AQ9" i="13" s="1"/>
  <c r="R10" i="13"/>
  <c r="CE11" i="14"/>
  <c r="CE9" i="14"/>
  <c r="CH9" i="14"/>
  <c r="BY11" i="14"/>
  <c r="BY9" i="14"/>
  <c r="CC9" i="14"/>
  <c r="CC11" i="14"/>
  <c r="S10" i="13"/>
  <c r="G9" i="13"/>
  <c r="AR9" i="13" s="1"/>
  <c r="P10" i="13"/>
  <c r="D9" i="13"/>
  <c r="AO9" i="13"/>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D194" i="13"/>
  <c r="AK725" i="13"/>
  <c r="AH827" i="13"/>
  <c r="Q815" i="3"/>
  <c r="Q813" i="3"/>
  <c r="R815" i="3"/>
  <c r="Q761" i="3"/>
  <c r="R761" i="3"/>
  <c r="Q759" i="3"/>
  <c r="S759" i="3" s="1"/>
  <c r="M759" i="13" s="1"/>
  <c r="R128" i="3"/>
  <c r="R173" i="3"/>
  <c r="Q890" i="3"/>
  <c r="Q888" i="3"/>
  <c r="R890" i="3"/>
  <c r="Q854" i="3"/>
  <c r="Q852" i="3"/>
  <c r="R854" i="3"/>
  <c r="Q830" i="3"/>
  <c r="Q828" i="3"/>
  <c r="R830" i="3"/>
  <c r="Q314" i="3"/>
  <c r="Q312" i="3"/>
  <c r="R314" i="3"/>
  <c r="BL131" i="3"/>
  <c r="BN131" i="3"/>
  <c r="BM131" i="3"/>
  <c r="BP131" i="3"/>
  <c r="BO131" i="3"/>
  <c r="BQ131" i="3"/>
  <c r="BS131" i="3"/>
  <c r="BU131" i="3"/>
  <c r="BR131" i="3"/>
  <c r="BT131" i="3"/>
  <c r="BV131" i="3"/>
  <c r="BW131" i="3"/>
  <c r="BO130" i="3"/>
  <c r="BA131" i="14" s="1"/>
  <c r="BM130" i="14" s="1"/>
  <c r="BR130" i="3"/>
  <c r="BD131" i="14" s="1"/>
  <c r="BP130" i="14" s="1"/>
  <c r="BW130" i="3"/>
  <c r="BI131" i="14" s="1"/>
  <c r="BU130" i="14" s="1"/>
  <c r="BL130" i="3"/>
  <c r="AX131" i="14" s="1"/>
  <c r="BJ130" i="14" s="1"/>
  <c r="BM130" i="3"/>
  <c r="AY131" i="14" s="1"/>
  <c r="BK130" i="14" s="1"/>
  <c r="BP130" i="3"/>
  <c r="BB131" i="14" s="1"/>
  <c r="BN130" i="14" s="1"/>
  <c r="BU130" i="3"/>
  <c r="BG131" i="14" s="1"/>
  <c r="BS130" i="14" s="1"/>
  <c r="BN130" i="3"/>
  <c r="AZ131" i="14" s="1"/>
  <c r="BL130" i="14" s="1"/>
  <c r="BS130" i="3"/>
  <c r="BE131" i="14" s="1"/>
  <c r="BQ130" i="14" s="1"/>
  <c r="BV130" i="3"/>
  <c r="BH131" i="14" s="1"/>
  <c r="BT130" i="14" s="1"/>
  <c r="BQ130" i="3"/>
  <c r="BC131" i="14" s="1"/>
  <c r="BO130" i="14" s="1"/>
  <c r="BT130" i="3"/>
  <c r="BF131" i="14" s="1"/>
  <c r="BR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M123" i="13"/>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D191" i="14"/>
  <c r="CD189" i="14"/>
  <c r="CG189" i="14"/>
  <c r="CG191" i="14"/>
  <c r="BY189" i="14"/>
  <c r="BY191" i="14"/>
  <c r="CB189" i="14"/>
  <c r="CB191" i="14"/>
  <c r="CE189" i="14"/>
  <c r="CE191" i="14"/>
  <c r="BW189" i="14"/>
  <c r="BW191" i="14"/>
  <c r="BV190" i="14"/>
  <c r="K189" i="13"/>
  <c r="W190" i="13"/>
  <c r="AV189" i="13"/>
  <c r="G189" i="13"/>
  <c r="S190" i="13"/>
  <c r="AR189" i="13"/>
  <c r="H189" i="13"/>
  <c r="AS189" i="13" s="1"/>
  <c r="T190" i="13"/>
  <c r="D189" i="13"/>
  <c r="P190" i="13"/>
  <c r="AO189" i="13"/>
  <c r="B189" i="13"/>
  <c r="N190" i="13"/>
  <c r="AM189" i="13"/>
  <c r="AL189" i="13"/>
  <c r="A189" i="13"/>
  <c r="M190" i="13"/>
  <c r="CB141" i="14"/>
  <c r="CB143" i="14"/>
  <c r="CD143" i="14"/>
  <c r="CD141" i="14"/>
  <c r="CF143" i="14"/>
  <c r="CF141" i="14"/>
  <c r="BX141" i="14"/>
  <c r="BX143" i="14"/>
  <c r="CH141" i="14"/>
  <c r="CH143" i="14"/>
  <c r="BZ141" i="14"/>
  <c r="BZ143" i="14"/>
  <c r="K141" i="13"/>
  <c r="W142" i="13"/>
  <c r="AV141" i="13"/>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CD164" i="14"/>
  <c r="CD162" i="14"/>
  <c r="BZ162" i="14"/>
  <c r="BZ164" i="14"/>
  <c r="CF164" i="14"/>
  <c r="CF162" i="14"/>
  <c r="CE164" i="14"/>
  <c r="CE162" i="14"/>
  <c r="CA162" i="14"/>
  <c r="CA164"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BK339"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BK336" i="3" s="1"/>
  <c r="Q791" i="3"/>
  <c r="Q789" i="3"/>
  <c r="S789" i="3" s="1"/>
  <c r="M789" i="13" s="1"/>
  <c r="R791" i="3"/>
  <c r="Q764" i="3"/>
  <c r="R764" i="3"/>
  <c r="Q762" i="3"/>
  <c r="S762" i="3" s="1"/>
  <c r="M762" i="13" s="1"/>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S330" i="3" s="1"/>
  <c r="M330" i="13" s="1"/>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CB132" i="14"/>
  <c r="CB134" i="14"/>
  <c r="CE132" i="14"/>
  <c r="CE134" i="14"/>
  <c r="BZ134" i="14"/>
  <c r="BZ132" i="14"/>
  <c r="CF132" i="14"/>
  <c r="CF134" i="14"/>
  <c r="CG134" i="14"/>
  <c r="CG132" i="14"/>
  <c r="CA132" i="14"/>
  <c r="CA134" i="14"/>
  <c r="L132" i="13"/>
  <c r="AW132" i="13" s="1"/>
  <c r="X133" i="13"/>
  <c r="H132" i="13"/>
  <c r="T133" i="13"/>
  <c r="AS132"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S837" i="3" s="1"/>
  <c r="M837" i="13" s="1"/>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S873" i="3" s="1"/>
  <c r="M873" i="13" s="1"/>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CG300" i="14"/>
  <c r="CG302" i="14"/>
  <c r="CC302" i="14"/>
  <c r="CC300" i="14"/>
  <c r="BY302" i="14"/>
  <c r="BY300" i="14"/>
  <c r="K300" i="13"/>
  <c r="W301" i="13"/>
  <c r="AV300" i="13"/>
  <c r="CF300" i="14"/>
  <c r="CF302" i="14"/>
  <c r="CB300" i="14"/>
  <c r="CB302" i="14"/>
  <c r="BX300" i="14"/>
  <c r="BX302" i="14"/>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M155" i="3"/>
  <c r="BP155" i="3"/>
  <c r="BO155" i="3"/>
  <c r="BQ155" i="3"/>
  <c r="BS155" i="3"/>
  <c r="BU155" i="3"/>
  <c r="BR155" i="3"/>
  <c r="BT155" i="3"/>
  <c r="BV155" i="3"/>
  <c r="BW155" i="3"/>
  <c r="BN154" i="3"/>
  <c r="AZ155" i="14" s="1"/>
  <c r="BL154" i="14" s="1"/>
  <c r="BV154" i="3"/>
  <c r="BH155" i="14" s="1"/>
  <c r="BT154" i="14" s="1"/>
  <c r="BT154" i="3"/>
  <c r="BF155" i="14" s="1"/>
  <c r="BR154" i="14" s="1"/>
  <c r="BO154" i="3"/>
  <c r="BA155" i="14" s="1"/>
  <c r="BM154" i="14" s="1"/>
  <c r="BS154" i="3"/>
  <c r="BE155" i="14" s="1"/>
  <c r="BQ154" i="14" s="1"/>
  <c r="BW154" i="3"/>
  <c r="BI155" i="14" s="1"/>
  <c r="BU154" i="14" s="1"/>
  <c r="BM154" i="3"/>
  <c r="AY155" i="14" s="1"/>
  <c r="BK154" i="14" s="1"/>
  <c r="BQ154" i="3"/>
  <c r="BC155" i="14" s="1"/>
  <c r="BO154" i="14" s="1"/>
  <c r="BU154" i="3"/>
  <c r="BG155" i="14" s="1"/>
  <c r="BS154" i="14" s="1"/>
  <c r="BR154" i="3"/>
  <c r="BD155" i="14" s="1"/>
  <c r="BP154" i="14" s="1"/>
  <c r="BL154" i="3"/>
  <c r="AX155" i="14" s="1"/>
  <c r="BJ154" i="14" s="1"/>
  <c r="BP154" i="3"/>
  <c r="BB155" i="14" s="1"/>
  <c r="BN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CJ204" i="14"/>
  <c r="AK653" i="13"/>
  <c r="CJ702" i="14"/>
  <c r="Z737" i="13"/>
  <c r="AC737" i="13"/>
  <c r="AH737" i="13"/>
  <c r="AG737" i="13"/>
  <c r="AD122" i="13"/>
  <c r="AF152" i="13"/>
  <c r="AJ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S855" i="3" s="1"/>
  <c r="M855" i="13" s="1"/>
  <c r="R137" i="3"/>
  <c r="Q896" i="3"/>
  <c r="R896" i="3"/>
  <c r="Q894" i="3"/>
  <c r="S894" i="3" s="1"/>
  <c r="M894" i="13" s="1"/>
  <c r="R269" i="3"/>
  <c r="Q902" i="3"/>
  <c r="R902" i="3"/>
  <c r="Q900" i="3"/>
  <c r="S900" i="3" s="1"/>
  <c r="M900" i="13" s="1"/>
  <c r="Q878" i="3"/>
  <c r="R878" i="3"/>
  <c r="Q876" i="3"/>
  <c r="S876" i="3" s="1"/>
  <c r="M876" i="13" s="1"/>
  <c r="Q842" i="3"/>
  <c r="R842" i="3"/>
  <c r="Q840" i="3"/>
  <c r="S840" i="3" s="1"/>
  <c r="M840" i="13" s="1"/>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89" i="14"/>
  <c r="BZ191" i="14"/>
  <c r="CC191" i="14"/>
  <c r="CC189" i="14"/>
  <c r="CH191" i="14"/>
  <c r="CH189" i="14"/>
  <c r="BX189" i="14"/>
  <c r="BX191" i="14"/>
  <c r="CA189" i="14"/>
  <c r="CA191" i="14"/>
  <c r="L189" i="13"/>
  <c r="X190" i="13"/>
  <c r="AW189" i="13"/>
  <c r="I189" i="13"/>
  <c r="U190" i="13"/>
  <c r="AT189" i="13"/>
  <c r="AU189" i="13"/>
  <c r="J189" i="13"/>
  <c r="V190" i="13"/>
  <c r="F189" i="13"/>
  <c r="AQ189" i="13" s="1"/>
  <c r="R190" i="13"/>
  <c r="AP189" i="13"/>
  <c r="E189" i="13"/>
  <c r="Q190" i="13"/>
  <c r="O190" i="13"/>
  <c r="C189" i="13"/>
  <c r="AN189" i="13" s="1"/>
  <c r="CE143" i="14"/>
  <c r="CE141" i="14"/>
  <c r="CG143" i="14"/>
  <c r="CG141" i="14"/>
  <c r="BY141" i="14"/>
  <c r="BY143" i="14"/>
  <c r="CA143" i="14"/>
  <c r="CA141" i="14"/>
  <c r="BW141" i="14"/>
  <c r="BW143" i="14"/>
  <c r="BV142" i="14"/>
  <c r="CC143" i="14"/>
  <c r="CC141"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CA248" i="14"/>
  <c r="CA246" i="14"/>
  <c r="BV247" i="14"/>
  <c r="BW248" i="14"/>
  <c r="BW246" i="14"/>
  <c r="CF248" i="14"/>
  <c r="CF246" i="14"/>
  <c r="CB246" i="14"/>
  <c r="CB248" i="14"/>
  <c r="BX248" i="14"/>
  <c r="BX246"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BV163" i="14"/>
  <c r="CB164" i="14"/>
  <c r="CB162" i="14"/>
  <c r="CC164" i="14"/>
  <c r="CC162" i="14"/>
  <c r="CH162" i="14"/>
  <c r="CH164" i="14"/>
  <c r="CG164" i="14"/>
  <c r="CG162" i="14"/>
  <c r="BX162" i="14"/>
  <c r="BX164" i="14"/>
  <c r="J162" i="13"/>
  <c r="V163" i="13"/>
  <c r="AU162" i="13"/>
  <c r="F162" i="13"/>
  <c r="R163" i="13"/>
  <c r="AQ162" i="13"/>
  <c r="AT162" i="13"/>
  <c r="I162" i="13"/>
  <c r="U163" i="13"/>
  <c r="E162" i="13"/>
  <c r="Q163" i="13"/>
  <c r="AP162" i="13"/>
  <c r="C162" i="13"/>
  <c r="O163" i="13"/>
  <c r="AN162" i="13"/>
  <c r="A162" i="13"/>
  <c r="AL162" i="13" s="1"/>
  <c r="M163"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H132" i="14"/>
  <c r="CH134" i="14"/>
  <c r="CC134" i="14"/>
  <c r="CC132" i="14"/>
  <c r="BW132" i="14"/>
  <c r="BV133" i="14"/>
  <c r="BW134" i="14"/>
  <c r="BX134" i="14"/>
  <c r="BX132" i="14"/>
  <c r="CD132" i="14"/>
  <c r="CD134" i="14"/>
  <c r="BY132" i="14"/>
  <c r="BY134" i="14"/>
  <c r="J132" i="13"/>
  <c r="V133" i="13"/>
  <c r="AU132" i="13"/>
  <c r="F132" i="13"/>
  <c r="R133" i="13"/>
  <c r="AQ132" i="13"/>
  <c r="AT132" i="13"/>
  <c r="I132" i="13"/>
  <c r="U133" i="13"/>
  <c r="E132" i="13"/>
  <c r="Q133" i="13"/>
  <c r="AP132" i="13"/>
  <c r="D132" i="13"/>
  <c r="AO132" i="13" s="1"/>
  <c r="P133"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CA300" i="14"/>
  <c r="CA302" i="14"/>
  <c r="BV301" i="14"/>
  <c r="BW302" i="14"/>
  <c r="BW300" i="14"/>
  <c r="CH302" i="14"/>
  <c r="CH300" i="14"/>
  <c r="CD302" i="14"/>
  <c r="CD300" i="14"/>
  <c r="BZ302" i="14"/>
  <c r="BZ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AH194" i="13"/>
  <c r="CI194" i="14"/>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Y206" i="13"/>
  <c r="AH206" i="13"/>
  <c r="CI206" i="14"/>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F194" i="13"/>
  <c r="AJ194" i="13"/>
  <c r="Y122" i="13"/>
  <c r="AE152" i="13"/>
  <c r="CJ150" i="14"/>
  <c r="CI152" i="14"/>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AI206" i="13"/>
  <c r="AF206" i="13"/>
  <c r="AJ206" i="13"/>
  <c r="Y116" i="13"/>
  <c r="AA116" i="13"/>
  <c r="AH116" i="13"/>
  <c r="CJ114" i="14"/>
  <c r="CI116" i="14"/>
  <c r="S849" i="3"/>
  <c r="M849" i="13" s="1"/>
  <c r="BK756" i="3"/>
  <c r="BK768" i="3"/>
  <c r="BK861" i="3"/>
  <c r="BK792" i="3"/>
  <c r="CG9" i="14" l="1"/>
  <c r="CJ9" i="14" s="1"/>
  <c r="BZ5" i="14"/>
  <c r="CH15" i="14"/>
  <c r="BR7" i="14"/>
  <c r="CE8" i="14" s="1"/>
  <c r="BV16" i="14"/>
  <c r="BT31" i="14"/>
  <c r="CG30" i="14" s="1"/>
  <c r="BN7" i="14"/>
  <c r="BT40" i="14"/>
  <c r="CG41" i="14" s="1"/>
  <c r="BV10" i="14"/>
  <c r="Y692" i="13"/>
  <c r="CG5" i="14"/>
  <c r="BY3" i="14"/>
  <c r="CE3" i="14"/>
  <c r="BX3" i="14"/>
  <c r="CF5" i="14"/>
  <c r="CB3" i="14"/>
  <c r="BW5" i="14"/>
  <c r="CD3" i="14"/>
  <c r="CA5" i="14"/>
  <c r="S672" i="3"/>
  <c r="M672" i="13" s="1"/>
  <c r="S384" i="3"/>
  <c r="M384" i="13" s="1"/>
  <c r="R527" i="3"/>
  <c r="Q527" i="3"/>
  <c r="Q525" i="3"/>
  <c r="S525" i="3" s="1"/>
  <c r="M525" i="13" s="1"/>
  <c r="CF3" i="14"/>
  <c r="CH26" i="14"/>
  <c r="BX5" i="14"/>
  <c r="BM7" i="14"/>
  <c r="BZ6" i="14" s="1"/>
  <c r="BL7" i="14"/>
  <c r="BY6" i="14" s="1"/>
  <c r="BP7" i="14"/>
  <c r="CC8" i="14" s="1"/>
  <c r="S291" i="3"/>
  <c r="M291" i="13" s="1"/>
  <c r="S267" i="3"/>
  <c r="M267" i="13" s="1"/>
  <c r="S171" i="3"/>
  <c r="M171" i="13" s="1"/>
  <c r="S135" i="3"/>
  <c r="M135" i="13" s="1"/>
  <c r="S126" i="3"/>
  <c r="M126" i="13" s="1"/>
  <c r="S90" i="3"/>
  <c r="M90" i="13" s="1"/>
  <c r="S63" i="3"/>
  <c r="M63"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J19" i="14" s="1"/>
  <c r="BQ19" i="3"/>
  <c r="BC20" i="14" s="1"/>
  <c r="BO19" i="14" s="1"/>
  <c r="BT20" i="3"/>
  <c r="CG33" i="14"/>
  <c r="CB5" i="14"/>
  <c r="BV34" i="14"/>
  <c r="S195" i="3"/>
  <c r="M195" i="13" s="1"/>
  <c r="S891" i="3"/>
  <c r="M891" i="13" s="1"/>
  <c r="BK411" i="3"/>
  <c r="S567" i="3"/>
  <c r="M567" i="13" s="1"/>
  <c r="S45" i="3"/>
  <c r="M45" i="13" s="1"/>
  <c r="S597" i="3"/>
  <c r="M597" i="13" s="1"/>
  <c r="BK381" i="3"/>
  <c r="BS7" i="14"/>
  <c r="CF8" i="14"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BX80" i="14"/>
  <c r="BX78" i="14"/>
  <c r="CH78" i="14"/>
  <c r="CH80" i="14"/>
  <c r="AV78" i="13"/>
  <c r="K78" i="13"/>
  <c r="W79" i="13"/>
  <c r="CC80" i="14"/>
  <c r="CC78" i="14"/>
  <c r="J78" i="13"/>
  <c r="AU78" i="13" s="1"/>
  <c r="V79" i="13"/>
  <c r="AN78" i="13"/>
  <c r="C78" i="13"/>
  <c r="O79" i="13"/>
  <c r="H78" i="13"/>
  <c r="T79" i="13"/>
  <c r="AS78" i="13"/>
  <c r="CD78" i="14"/>
  <c r="CD80" i="14"/>
  <c r="AO78" i="13"/>
  <c r="D78" i="13"/>
  <c r="P79" i="13"/>
  <c r="CA78" i="14"/>
  <c r="CA80" i="14"/>
  <c r="R79" i="13"/>
  <c r="AQ78" i="13"/>
  <c r="F78" i="13"/>
  <c r="M79" i="13"/>
  <c r="A78" i="13"/>
  <c r="AL78" i="13" s="1"/>
  <c r="S828" i="3"/>
  <c r="M828" i="13" s="1"/>
  <c r="S888" i="3"/>
  <c r="M888" i="13" s="1"/>
  <c r="S813" i="3"/>
  <c r="M813" i="13" s="1"/>
  <c r="CF78" i="14"/>
  <c r="CF80" i="14"/>
  <c r="AR78" i="13"/>
  <c r="G78" i="13"/>
  <c r="S79" i="13"/>
  <c r="BZ80" i="14"/>
  <c r="BZ78" i="14"/>
  <c r="CG78" i="14"/>
  <c r="CG80" i="14"/>
  <c r="BY80" i="14"/>
  <c r="BY78" i="14"/>
  <c r="I78" i="13"/>
  <c r="AT78" i="13" s="1"/>
  <c r="U79" i="13"/>
  <c r="CB80" i="14"/>
  <c r="CB78" i="14"/>
  <c r="N79" i="13"/>
  <c r="B78" i="13"/>
  <c r="AM78" i="13"/>
  <c r="X79" i="13"/>
  <c r="AW78" i="13"/>
  <c r="L78" i="13"/>
  <c r="CE78" i="14"/>
  <c r="CE80" i="14"/>
  <c r="BV79" i="14"/>
  <c r="BW80" i="14"/>
  <c r="BW78" i="14"/>
  <c r="E78" i="13"/>
  <c r="Q79" i="13"/>
  <c r="AP78" i="13"/>
  <c r="BK342" i="3"/>
  <c r="S864" i="3"/>
  <c r="M864" i="13" s="1"/>
  <c r="S810" i="3"/>
  <c r="M810" i="13" s="1"/>
  <c r="S741" i="3"/>
  <c r="M741" i="13" s="1"/>
  <c r="S618" i="3"/>
  <c r="M618" i="13" s="1"/>
  <c r="BJ7" i="14"/>
  <c r="BW6" i="14"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Z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D35" i="13"/>
  <c r="AJ416" i="13"/>
  <c r="Z11" i="13"/>
  <c r="AI11" i="13"/>
  <c r="AG512" i="13"/>
  <c r="Z524" i="13"/>
  <c r="AG356" i="13"/>
  <c r="AB272" i="13"/>
  <c r="AF647" i="13"/>
  <c r="AK470" i="13"/>
  <c r="AI410" i="13"/>
  <c r="CJ174" i="14"/>
  <c r="CI272" i="14"/>
  <c r="Z164" i="13"/>
  <c r="AI143" i="13"/>
  <c r="AI287" i="13"/>
  <c r="AB632" i="13"/>
  <c r="AG632" i="13"/>
  <c r="AI632" i="13"/>
  <c r="AA719" i="13"/>
  <c r="AG572" i="13"/>
  <c r="AA26"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CI86" i="14"/>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R383" i="3"/>
  <c r="Q383" i="3"/>
  <c r="Q381" i="3"/>
  <c r="CJ426" i="14"/>
  <c r="S600" i="3"/>
  <c r="M600" i="13" s="1"/>
  <c r="T7" i="13"/>
  <c r="H6" i="13"/>
  <c r="AS6" i="13" s="1"/>
  <c r="CD8" i="14"/>
  <c r="CD6" i="14"/>
  <c r="G6" i="13"/>
  <c r="AR6" i="13" s="1"/>
  <c r="S7" i="13"/>
  <c r="B6" i="13"/>
  <c r="N7" i="13"/>
  <c r="AM6" i="13"/>
  <c r="F6" i="13"/>
  <c r="AQ6" i="13" s="1"/>
  <c r="R7" i="13"/>
  <c r="W7" i="13"/>
  <c r="K6" i="13"/>
  <c r="AV6" i="13" s="1"/>
  <c r="D6" i="13"/>
  <c r="AO6" i="13" s="1"/>
  <c r="P7" i="13"/>
  <c r="I6" i="13"/>
  <c r="AT6" i="13" s="1"/>
  <c r="U7" i="13"/>
  <c r="C6" i="13"/>
  <c r="AN6" i="13" s="1"/>
  <c r="O7" i="13"/>
  <c r="J6" i="13"/>
  <c r="AU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L64" i="14" s="1"/>
  <c r="BO64" i="3"/>
  <c r="BA65" i="14" s="1"/>
  <c r="BM64" i="14" s="1"/>
  <c r="BR64" i="3"/>
  <c r="BD65" i="14" s="1"/>
  <c r="BP64" i="14" s="1"/>
  <c r="BP65" i="3"/>
  <c r="BW65" i="3"/>
  <c r="BM64" i="3"/>
  <c r="AY65" i="14" s="1"/>
  <c r="BK64" i="14" s="1"/>
  <c r="BN65" i="3"/>
  <c r="BT65" i="3"/>
  <c r="BT64" i="3"/>
  <c r="BF65" i="14" s="1"/>
  <c r="BR64" i="14" s="1"/>
  <c r="BM65" i="3"/>
  <c r="BS65" i="3"/>
  <c r="BV65" i="3"/>
  <c r="BV64" i="3"/>
  <c r="BH65" i="14" s="1"/>
  <c r="BT64" i="14" s="1"/>
  <c r="BW64" i="3"/>
  <c r="BI65" i="14" s="1"/>
  <c r="BU64" i="14" s="1"/>
  <c r="BP64" i="3"/>
  <c r="BB65" i="14" s="1"/>
  <c r="BN64" i="14" s="1"/>
  <c r="BU65" i="3"/>
  <c r="BL64" i="3"/>
  <c r="AX65" i="14" s="1"/>
  <c r="BJ64" i="14" s="1"/>
  <c r="BS64" i="3"/>
  <c r="BE65" i="14" s="1"/>
  <c r="BQ64" i="14" s="1"/>
  <c r="BQ65" i="3"/>
  <c r="BQ64" i="3"/>
  <c r="BC65" i="14" s="1"/>
  <c r="BO64" i="14" s="1"/>
  <c r="BU64" i="3"/>
  <c r="BG65" i="14" s="1"/>
  <c r="BS64" i="14" s="1"/>
  <c r="BL62" i="3"/>
  <c r="BP62" i="3"/>
  <c r="BQ62" i="3"/>
  <c r="BN61" i="3"/>
  <c r="AZ62" i="14" s="1"/>
  <c r="BL61" i="14" s="1"/>
  <c r="BM61" i="3"/>
  <c r="AY62" i="14" s="1"/>
  <c r="BK61" i="14" s="1"/>
  <c r="BR61" i="3"/>
  <c r="BD62" i="14" s="1"/>
  <c r="BP61" i="14" s="1"/>
  <c r="BN62" i="3"/>
  <c r="BW62" i="3"/>
  <c r="BO61" i="3"/>
  <c r="BA62" i="14" s="1"/>
  <c r="BM61" i="14" s="1"/>
  <c r="BM62" i="3"/>
  <c r="BS62" i="3"/>
  <c r="BU61" i="3"/>
  <c r="BG62" i="14" s="1"/>
  <c r="BS61" i="14" s="1"/>
  <c r="BO62" i="3"/>
  <c r="BT62" i="3"/>
  <c r="BU62" i="3"/>
  <c r="BS61" i="3"/>
  <c r="BE62" i="14" s="1"/>
  <c r="BQ61" i="14" s="1"/>
  <c r="BL61" i="3"/>
  <c r="AX62" i="14" s="1"/>
  <c r="BJ61" i="14" s="1"/>
  <c r="BW61" i="3"/>
  <c r="BI62" i="14" s="1"/>
  <c r="BU61" i="14" s="1"/>
  <c r="BV62" i="3"/>
  <c r="BV61" i="3"/>
  <c r="BH62" i="14" s="1"/>
  <c r="BT61" i="14" s="1"/>
  <c r="BQ61" i="3"/>
  <c r="BC62" i="14" s="1"/>
  <c r="BO61" i="14" s="1"/>
  <c r="BR62" i="3"/>
  <c r="BP61" i="3"/>
  <c r="BB62" i="14" s="1"/>
  <c r="BN61" i="14" s="1"/>
  <c r="BT61" i="3"/>
  <c r="BF62" i="14" s="1"/>
  <c r="BR61" i="14" s="1"/>
  <c r="BX161" i="14"/>
  <c r="BX159" i="14"/>
  <c r="BV160" i="14"/>
  <c r="BW161" i="14"/>
  <c r="BW159" i="14"/>
  <c r="CH159" i="14"/>
  <c r="CH161" i="14"/>
  <c r="K159" i="13"/>
  <c r="AV159" i="13" s="1"/>
  <c r="W160" i="13"/>
  <c r="T160" i="13"/>
  <c r="H159" i="13"/>
  <c r="AS159" i="13" s="1"/>
  <c r="B159" i="13"/>
  <c r="AM159" i="13"/>
  <c r="N160" i="13"/>
  <c r="CC161" i="14"/>
  <c r="CC159" i="14"/>
  <c r="BZ159" i="14"/>
  <c r="BZ161" i="14"/>
  <c r="CD161" i="14"/>
  <c r="CD159" i="14"/>
  <c r="X160" i="13"/>
  <c r="L159" i="13"/>
  <c r="AW159"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CJ84" i="14"/>
  <c r="Y86" i="13"/>
  <c r="AD428" i="13"/>
  <c r="CI428" i="14"/>
  <c r="AC428" i="13"/>
  <c r="BN29" i="3"/>
  <c r="BV28" i="3"/>
  <c r="BH29" i="14" s="1"/>
  <c r="BH28" i="14"/>
  <c r="BL29" i="3"/>
  <c r="BO29" i="3"/>
  <c r="BR29" i="3"/>
  <c r="BL28" i="3"/>
  <c r="AX29" i="14" s="1"/>
  <c r="BJ28" i="14" s="1"/>
  <c r="BI28" i="14"/>
  <c r="BS28" i="3"/>
  <c r="BE29" i="14" s="1"/>
  <c r="BQ28" i="14" s="1"/>
  <c r="BW28" i="3"/>
  <c r="BI29" i="14" s="1"/>
  <c r="BQ29" i="3"/>
  <c r="BW29" i="3"/>
  <c r="BP28" i="3"/>
  <c r="BB29" i="14" s="1"/>
  <c r="BN28" i="14" s="1"/>
  <c r="BU29" i="3"/>
  <c r="BM28" i="3"/>
  <c r="AY29" i="14" s="1"/>
  <c r="BK28" i="14" s="1"/>
  <c r="BQ28" i="3"/>
  <c r="BC29" i="14" s="1"/>
  <c r="BO28" i="14" s="1"/>
  <c r="BM29" i="3"/>
  <c r="BS29" i="3"/>
  <c r="BV29" i="3"/>
  <c r="BN28" i="3"/>
  <c r="AZ29" i="14" s="1"/>
  <c r="BL28" i="14" s="1"/>
  <c r="BR28" i="3"/>
  <c r="BD29" i="14" s="1"/>
  <c r="BP28" i="14" s="1"/>
  <c r="BU28" i="3"/>
  <c r="BG29" i="14" s="1"/>
  <c r="BS28" i="14" s="1"/>
  <c r="BP29" i="3"/>
  <c r="BT29" i="3"/>
  <c r="BO28" i="3"/>
  <c r="BA29" i="14" s="1"/>
  <c r="BM28" i="14" s="1"/>
  <c r="BT28" i="3"/>
  <c r="BF29" i="14" s="1"/>
  <c r="BR28"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BU7" i="14"/>
  <c r="CH8" i="14" s="1"/>
  <c r="CA6" i="14"/>
  <c r="CA8" i="14"/>
  <c r="BT7" i="14"/>
  <c r="CG6" i="14" s="1"/>
  <c r="BZ8" i="14"/>
  <c r="L6" i="13"/>
  <c r="AW6" i="13" s="1"/>
  <c r="X7" i="13"/>
  <c r="CB8" i="14"/>
  <c r="CB6" i="14"/>
  <c r="Q7" i="13"/>
  <c r="E6" i="13"/>
  <c r="AP6" i="13" s="1"/>
  <c r="M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A159" i="13"/>
  <c r="AL159" i="13" s="1"/>
  <c r="M160" i="13"/>
  <c r="BY159" i="14"/>
  <c r="BY161" i="14"/>
  <c r="CF159" i="14"/>
  <c r="CF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AK566"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Z35" i="13"/>
  <c r="AF35" i="13"/>
  <c r="AI35" i="13"/>
  <c r="CH33" i="14"/>
  <c r="AC35" i="13"/>
  <c r="AJ35"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CI17" i="14" s="1"/>
  <c r="AB410" i="13"/>
  <c r="AF11" i="13"/>
  <c r="AH11" i="13"/>
  <c r="AG740" i="13"/>
  <c r="AK56" i="13"/>
  <c r="AB26" i="13"/>
  <c r="AB98" i="13"/>
  <c r="AB326" i="13"/>
  <c r="AD356" i="13"/>
  <c r="AI806" i="13"/>
  <c r="Y176" i="13"/>
  <c r="AH176" i="13"/>
  <c r="AC224" i="13"/>
  <c r="AG224" i="13"/>
  <c r="CJ222" i="14"/>
  <c r="AC164" i="13"/>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K317"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K83" i="13"/>
  <c r="CB561" i="14"/>
  <c r="CB563" i="14"/>
  <c r="CG563" i="14"/>
  <c r="CG561" i="14"/>
  <c r="BY561" i="14"/>
  <c r="BY563" i="14"/>
  <c r="G561" i="13"/>
  <c r="AR561" i="13" s="1"/>
  <c r="S562" i="13"/>
  <c r="D561" i="13"/>
  <c r="AO561" i="13"/>
  <c r="P562" i="13"/>
  <c r="A561" i="13"/>
  <c r="AL561" i="13" s="1"/>
  <c r="M562" i="13"/>
  <c r="CD563" i="14"/>
  <c r="CD561" i="14"/>
  <c r="L561" i="13"/>
  <c r="AW561" i="13"/>
  <c r="X562" i="13"/>
  <c r="CA563" i="14"/>
  <c r="CA561" i="14"/>
  <c r="I561" i="13"/>
  <c r="AT561" i="13" s="1"/>
  <c r="U562" i="13"/>
  <c r="R562" i="13"/>
  <c r="F561" i="13"/>
  <c r="AQ561" i="13" s="1"/>
  <c r="B561" i="13"/>
  <c r="AM561" i="13" s="1"/>
  <c r="N562"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S627" i="3" s="1"/>
  <c r="M627" i="13" s="1"/>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CC39" i="14"/>
  <c r="CC41" i="14"/>
  <c r="I39" i="13"/>
  <c r="AT39" i="13"/>
  <c r="U40" i="13"/>
  <c r="O40" i="13"/>
  <c r="C39" i="13"/>
  <c r="AN39" i="13" s="1"/>
  <c r="BX39" i="14"/>
  <c r="BX41" i="14"/>
  <c r="X40" i="13"/>
  <c r="L39" i="13"/>
  <c r="AW39" i="13" s="1"/>
  <c r="E39" i="13"/>
  <c r="AP39" i="13" s="1"/>
  <c r="Q40" i="13"/>
  <c r="CE39" i="14"/>
  <c r="CE41" i="14"/>
  <c r="K39" i="13"/>
  <c r="AV39" i="13" s="1"/>
  <c r="W40" i="13"/>
  <c r="T40" i="13"/>
  <c r="H39" i="13"/>
  <c r="AS39" i="13" s="1"/>
  <c r="B39" i="13"/>
  <c r="AM39" i="13" s="1"/>
  <c r="N40" i="13"/>
  <c r="AK539" i="13"/>
  <c r="AK35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O70" i="14" s="1"/>
  <c r="BN70" i="3"/>
  <c r="AZ71" i="14" s="1"/>
  <c r="BL70" i="14" s="1"/>
  <c r="BO70" i="3"/>
  <c r="BA71" i="14" s="1"/>
  <c r="BM70" i="14" s="1"/>
  <c r="BN71" i="3"/>
  <c r="BP71" i="3"/>
  <c r="BQ71" i="3"/>
  <c r="BU71" i="3"/>
  <c r="BT71" i="3"/>
  <c r="BW71" i="3"/>
  <c r="BL70" i="3"/>
  <c r="AX71" i="14" s="1"/>
  <c r="BJ70" i="14" s="1"/>
  <c r="BM70" i="3"/>
  <c r="AY71" i="14" s="1"/>
  <c r="BK70" i="14" s="1"/>
  <c r="BW70" i="3"/>
  <c r="BI71" i="14" s="1"/>
  <c r="BU70" i="14" s="1"/>
  <c r="BS70" i="3"/>
  <c r="BE71" i="14" s="1"/>
  <c r="BQ70" i="14" s="1"/>
  <c r="BT70" i="3"/>
  <c r="BF71" i="14" s="1"/>
  <c r="BR70" i="14" s="1"/>
  <c r="BU70" i="3"/>
  <c r="BG71" i="14" s="1"/>
  <c r="BS70" i="14" s="1"/>
  <c r="BL71" i="3"/>
  <c r="BO71" i="3"/>
  <c r="BR71" i="3"/>
  <c r="BV70" i="3"/>
  <c r="BH71" i="14" s="1"/>
  <c r="BT70" i="14" s="1"/>
  <c r="BR70" i="3"/>
  <c r="BD71" i="14" s="1"/>
  <c r="BP70" i="14" s="1"/>
  <c r="BP70" i="3"/>
  <c r="BB71" i="14" s="1"/>
  <c r="BN70" i="14" s="1"/>
  <c r="AH572" i="13"/>
  <c r="CI593" i="14"/>
  <c r="Z59" i="13"/>
  <c r="AI59" i="13"/>
  <c r="CI596" i="14"/>
  <c r="CG51" i="14"/>
  <c r="CG53" i="14"/>
  <c r="X52" i="13"/>
  <c r="L51" i="13"/>
  <c r="AW51" i="13"/>
  <c r="R52" i="13"/>
  <c r="F51" i="13"/>
  <c r="AQ51" i="13" s="1"/>
  <c r="CA51" i="14"/>
  <c r="CA53" i="14"/>
  <c r="CF51" i="14"/>
  <c r="CF53" i="14"/>
  <c r="CC53" i="14"/>
  <c r="CC51" i="14"/>
  <c r="K51" i="13"/>
  <c r="AV51" i="13"/>
  <c r="W52" i="13"/>
  <c r="T52" i="13"/>
  <c r="H51" i="13"/>
  <c r="AS51" i="13" s="1"/>
  <c r="B51" i="13"/>
  <c r="AM51" i="13"/>
  <c r="N52" i="13"/>
  <c r="BV52" i="14"/>
  <c r="BW51" i="14"/>
  <c r="BW53" i="14"/>
  <c r="BZ53" i="14"/>
  <c r="BZ51" i="14"/>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BX30" i="14"/>
  <c r="BX32" i="14"/>
  <c r="BW32" i="14"/>
  <c r="BW30" i="14"/>
  <c r="G30" i="13"/>
  <c r="AR30" i="13"/>
  <c r="S31" i="13"/>
  <c r="CF32" i="14"/>
  <c r="CF30" i="14"/>
  <c r="W31" i="13"/>
  <c r="K30" i="13"/>
  <c r="AV30" i="13" s="1"/>
  <c r="CC30" i="14"/>
  <c r="CC32" i="14"/>
  <c r="BY32" i="14"/>
  <c r="BY30" i="14"/>
  <c r="CD30" i="14"/>
  <c r="CD32" i="14"/>
  <c r="R31" i="13"/>
  <c r="F30" i="13"/>
  <c r="AQ30" i="13"/>
  <c r="Q31" i="13"/>
  <c r="E30" i="13"/>
  <c r="AP30" i="13" s="1"/>
  <c r="M31" i="13"/>
  <c r="A30" i="13"/>
  <c r="AL30" i="13"/>
  <c r="AB17" i="13"/>
  <c r="AD17" i="13"/>
  <c r="CG15" i="14"/>
  <c r="CJ15" i="14" s="1"/>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W48" i="14"/>
  <c r="BW50" i="14"/>
  <c r="CD50" i="14"/>
  <c r="CD48" i="14"/>
  <c r="BU49" i="14"/>
  <c r="CH50" i="14" s="1"/>
  <c r="BY48" i="14"/>
  <c r="BY50" i="14"/>
  <c r="CC48" i="14"/>
  <c r="CC50" i="14"/>
  <c r="T49" i="13"/>
  <c r="H48" i="13"/>
  <c r="AS48" i="13"/>
  <c r="G48" i="13"/>
  <c r="AR48" i="13"/>
  <c r="S49" i="13"/>
  <c r="B48" i="13"/>
  <c r="AM48" i="13" s="1"/>
  <c r="N49" i="13"/>
  <c r="CF48" i="14"/>
  <c r="CF50" i="14"/>
  <c r="J48" i="13"/>
  <c r="AU48" i="13"/>
  <c r="V49" i="13"/>
  <c r="Q49" i="13"/>
  <c r="E48" i="13"/>
  <c r="AP48" i="13"/>
  <c r="M49" i="13"/>
  <c r="A48" i="13"/>
  <c r="AL48" i="13" s="1"/>
  <c r="BZ72" i="14"/>
  <c r="BZ74" i="14"/>
  <c r="CD74" i="14"/>
  <c r="CD72" i="14"/>
  <c r="BX74" i="14"/>
  <c r="BX72" i="14"/>
  <c r="R73" i="13"/>
  <c r="F72" i="13"/>
  <c r="AQ72" i="13"/>
  <c r="Q73" i="13"/>
  <c r="E72" i="13"/>
  <c r="AP72" i="13"/>
  <c r="M73" i="13"/>
  <c r="A72" i="13"/>
  <c r="AL72" i="13" s="1"/>
  <c r="CC72" i="14"/>
  <c r="CC74" i="14"/>
  <c r="CG72" i="14"/>
  <c r="CG74" i="14"/>
  <c r="CF74" i="14"/>
  <c r="CF72" i="14"/>
  <c r="H72" i="13"/>
  <c r="AS72" i="13"/>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Y35" i="13"/>
  <c r="AE35" i="13"/>
  <c r="CI35" i="14"/>
  <c r="Q413" i="3"/>
  <c r="Q411" i="3"/>
  <c r="R413" i="3"/>
  <c r="CH75" i="14"/>
  <c r="CH77" i="14"/>
  <c r="X76" i="13"/>
  <c r="L75" i="13"/>
  <c r="AW75" i="13"/>
  <c r="E75" i="13"/>
  <c r="AP75" i="13" s="1"/>
  <c r="Q76" i="13"/>
  <c r="BY77" i="14"/>
  <c r="BY75" i="14"/>
  <c r="BV76" i="14"/>
  <c r="BW75" i="14"/>
  <c r="BW77" i="14"/>
  <c r="BX77" i="14"/>
  <c r="BX75" i="14"/>
  <c r="G75" i="13"/>
  <c r="AR75" i="13" s="1"/>
  <c r="S76" i="13"/>
  <c r="D75" i="13"/>
  <c r="AO75" i="13"/>
  <c r="P76" i="13"/>
  <c r="A75" i="13"/>
  <c r="AL75" i="13" s="1"/>
  <c r="M76" i="13"/>
  <c r="CB77" i="14"/>
  <c r="CB75" i="14"/>
  <c r="CC77" i="14"/>
  <c r="CC75" i="14"/>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AC26" i="13"/>
  <c r="BV25" i="14"/>
  <c r="CJ24"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BZ14" i="14"/>
  <c r="BZ12" i="14"/>
  <c r="X13" i="13"/>
  <c r="L12" i="13"/>
  <c r="AW12" i="13" s="1"/>
  <c r="C12" i="13"/>
  <c r="AN12" i="13" s="1"/>
  <c r="O13" i="13"/>
  <c r="BX14" i="14"/>
  <c r="BX12" i="14"/>
  <c r="CB12" i="14"/>
  <c r="CB14" i="14"/>
  <c r="G12" i="13"/>
  <c r="AR12" i="13"/>
  <c r="S13" i="13"/>
  <c r="CA14" i="14"/>
  <c r="CA12" i="14"/>
  <c r="BU13" i="14"/>
  <c r="CH14" i="14" s="1"/>
  <c r="CC12" i="14"/>
  <c r="CC14" i="14"/>
  <c r="CD14" i="14"/>
  <c r="CD12" i="14"/>
  <c r="R13" i="13"/>
  <c r="F12" i="13"/>
  <c r="AQ12" i="13" s="1"/>
  <c r="Q13" i="13"/>
  <c r="E12" i="13"/>
  <c r="AP12" i="13"/>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CH425" i="14"/>
  <c r="CH423" i="14"/>
  <c r="I423" i="13"/>
  <c r="AT423" i="13" s="1"/>
  <c r="U424" i="13"/>
  <c r="B423" i="13"/>
  <c r="AM423" i="13"/>
  <c r="N424" i="13"/>
  <c r="BY425" i="14"/>
  <c r="BY423" i="14"/>
  <c r="BW423" i="14"/>
  <c r="BV424" i="14"/>
  <c r="BW425" i="14"/>
  <c r="E423" i="13"/>
  <c r="AP423" i="13"/>
  <c r="Q424" i="13"/>
  <c r="CA423" i="14"/>
  <c r="CA425" i="14"/>
  <c r="CF425" i="14"/>
  <c r="CF423" i="14"/>
  <c r="BX423" i="14"/>
  <c r="BX425" i="14"/>
  <c r="G423" i="13"/>
  <c r="AR423" i="13" s="1"/>
  <c r="S424" i="13"/>
  <c r="D423" i="13"/>
  <c r="AO423" i="13"/>
  <c r="P424" i="13"/>
  <c r="A423" i="13"/>
  <c r="AL423" i="13" s="1"/>
  <c r="M424" i="13"/>
  <c r="AD410" i="13"/>
  <c r="CI410" i="14"/>
  <c r="Q455" i="3"/>
  <c r="R455" i="3"/>
  <c r="Q453" i="3"/>
  <c r="S453" i="3" s="1"/>
  <c r="M453" i="13" s="1"/>
  <c r="AA35" i="13"/>
  <c r="AK404"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14" s="1"/>
  <c r="BO37" i="3"/>
  <c r="BA38" i="14" s="1"/>
  <c r="BM37" i="14" s="1"/>
  <c r="BT37" i="3"/>
  <c r="BF38" i="14" s="1"/>
  <c r="BR37" i="14" s="1"/>
  <c r="BU37" i="3"/>
  <c r="BG38" i="14" s="1"/>
  <c r="BS37" i="14" s="1"/>
  <c r="BP37" i="3"/>
  <c r="BB38" i="14" s="1"/>
  <c r="BN37" i="14" s="1"/>
  <c r="BV37" i="3"/>
  <c r="BH38" i="14" s="1"/>
  <c r="BH37" i="14"/>
  <c r="BN38" i="3"/>
  <c r="BV38" i="3"/>
  <c r="BW38" i="3"/>
  <c r="BR37" i="3"/>
  <c r="BD38" i="14" s="1"/>
  <c r="BP37" i="14" s="1"/>
  <c r="BN37" i="3"/>
  <c r="AZ38" i="14" s="1"/>
  <c r="BL37" i="14" s="1"/>
  <c r="BW37" i="3"/>
  <c r="BI38" i="14" s="1"/>
  <c r="BM38" i="3"/>
  <c r="BR38" i="3"/>
  <c r="BS38" i="3"/>
  <c r="BL37" i="3"/>
  <c r="AX38" i="14" s="1"/>
  <c r="BJ37" i="14" s="1"/>
  <c r="BM37" i="3"/>
  <c r="AY38" i="14" s="1"/>
  <c r="BK37" i="14" s="1"/>
  <c r="BS37" i="3"/>
  <c r="BE38" i="14" s="1"/>
  <c r="BQ37" i="14" s="1"/>
  <c r="BI37" i="14"/>
  <c r="CF563" i="14"/>
  <c r="CF561" i="14"/>
  <c r="BX563" i="14"/>
  <c r="BX561" i="14"/>
  <c r="CC563" i="14"/>
  <c r="CC561" i="14"/>
  <c r="K561" i="13"/>
  <c r="AV561" i="13" s="1"/>
  <c r="W562" i="13"/>
  <c r="H561" i="13"/>
  <c r="AS561" i="13"/>
  <c r="T562" i="13"/>
  <c r="C561" i="13"/>
  <c r="AN561" i="13" s="1"/>
  <c r="O562" i="13"/>
  <c r="CH563" i="14"/>
  <c r="CH561" i="14"/>
  <c r="BZ561" i="14"/>
  <c r="BZ563" i="14"/>
  <c r="CE563" i="14"/>
  <c r="CE561" i="14"/>
  <c r="BW563" i="14"/>
  <c r="BV562" i="14"/>
  <c r="BW561" i="14"/>
  <c r="J561" i="13"/>
  <c r="AU561" i="13" s="1"/>
  <c r="V562" i="13"/>
  <c r="E561" i="13"/>
  <c r="AP561" i="13"/>
  <c r="Q562" i="13"/>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BW41" i="14"/>
  <c r="BW39" i="14"/>
  <c r="CF41" i="14"/>
  <c r="CF39" i="14"/>
  <c r="R40" i="13"/>
  <c r="F39" i="13"/>
  <c r="AQ39" i="13" s="1"/>
  <c r="BZ39" i="14"/>
  <c r="BZ41" i="14"/>
  <c r="BU40" i="14"/>
  <c r="CH41" i="14" s="1"/>
  <c r="J39" i="13"/>
  <c r="AU39" i="13" s="1"/>
  <c r="V40" i="13"/>
  <c r="CA41" i="14"/>
  <c r="CA39" i="14"/>
  <c r="CD41" i="14"/>
  <c r="CD39" i="14"/>
  <c r="BY39" i="14"/>
  <c r="BY41" i="14"/>
  <c r="CB39" i="14"/>
  <c r="CB41" i="14"/>
  <c r="S40" i="13"/>
  <c r="G39" i="13"/>
  <c r="AR39" i="13" s="1"/>
  <c r="P40" i="13"/>
  <c r="D39" i="13"/>
  <c r="AO39" i="13"/>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CE53" i="14"/>
  <c r="CE51" i="14"/>
  <c r="BY53" i="14"/>
  <c r="BY51" i="14"/>
  <c r="I51" i="13"/>
  <c r="AT51" i="13" s="1"/>
  <c r="U52" i="13"/>
  <c r="E51" i="13"/>
  <c r="AP51" i="13"/>
  <c r="Q52" i="13"/>
  <c r="CH53" i="14"/>
  <c r="CH51" i="14"/>
  <c r="CB53" i="14"/>
  <c r="CB51" i="14"/>
  <c r="BX53" i="14"/>
  <c r="BX51" i="14"/>
  <c r="S52" i="13"/>
  <c r="G51" i="13"/>
  <c r="AR51" i="13"/>
  <c r="P52" i="13"/>
  <c r="D51" i="13"/>
  <c r="AO51" i="13" s="1"/>
  <c r="M52" i="13"/>
  <c r="A51" i="13"/>
  <c r="AL51" i="13"/>
  <c r="CD53" i="14"/>
  <c r="CD51" i="14"/>
  <c r="J51" i="13"/>
  <c r="AU51" i="13"/>
  <c r="V52" i="13"/>
  <c r="AG407" i="13"/>
  <c r="CJ405" i="14"/>
  <c r="Z464" i="13"/>
  <c r="AH464" i="13"/>
  <c r="Y26" i="13"/>
  <c r="AF26"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AJ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CB30" i="14"/>
  <c r="CB32" i="14"/>
  <c r="CA32" i="14"/>
  <c r="CA30" i="14"/>
  <c r="T31" i="13"/>
  <c r="H30" i="13"/>
  <c r="AS30" i="13"/>
  <c r="N31" i="13"/>
  <c r="AM30" i="13"/>
  <c r="B30" i="13"/>
  <c r="X31" i="13"/>
  <c r="L30" i="13"/>
  <c r="AW30" i="13" s="1"/>
  <c r="P31" i="13"/>
  <c r="D30" i="13"/>
  <c r="AO30" i="13" s="1"/>
  <c r="BZ32" i="14"/>
  <c r="BZ30" i="14"/>
  <c r="BU31" i="14"/>
  <c r="BV31" i="14" s="1"/>
  <c r="CE30" i="14"/>
  <c r="CE32" i="14"/>
  <c r="J30" i="13"/>
  <c r="AU30" i="13"/>
  <c r="V31" i="13"/>
  <c r="U31" i="13"/>
  <c r="I30" i="13"/>
  <c r="AT30" i="13" s="1"/>
  <c r="C30" i="13"/>
  <c r="AN30" i="13"/>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BX50" i="14"/>
  <c r="BX48" i="14"/>
  <c r="CB50" i="14"/>
  <c r="CB48" i="14"/>
  <c r="R49" i="13"/>
  <c r="F48" i="13"/>
  <c r="AQ48" i="13"/>
  <c r="CA50" i="14"/>
  <c r="CA48" i="14"/>
  <c r="BZ50" i="14"/>
  <c r="BZ48" i="14"/>
  <c r="X49" i="13"/>
  <c r="L48" i="13"/>
  <c r="AW48" i="13" s="1"/>
  <c r="W49" i="13"/>
  <c r="K48" i="13"/>
  <c r="AV48" i="13" s="1"/>
  <c r="C48" i="13"/>
  <c r="AN48" i="13"/>
  <c r="O49" i="13"/>
  <c r="CE50" i="14"/>
  <c r="CE48" i="14"/>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CB74" i="14"/>
  <c r="CB72" i="14"/>
  <c r="BY74" i="14"/>
  <c r="BY72" i="14"/>
  <c r="J72" i="13"/>
  <c r="AU72" i="13"/>
  <c r="V73" i="13"/>
  <c r="U73" i="13"/>
  <c r="I72" i="13"/>
  <c r="AT72" i="13" s="1"/>
  <c r="P73" i="13"/>
  <c r="D72" i="13"/>
  <c r="AO72" i="13" s="1"/>
  <c r="CH74" i="14"/>
  <c r="CH72" i="14"/>
  <c r="BW72" i="14"/>
  <c r="BV73" i="14"/>
  <c r="BW74" i="14"/>
  <c r="CA74" i="14"/>
  <c r="CA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CJ66" i="14"/>
  <c r="CI68" i="14"/>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AB35" i="13"/>
  <c r="AH35" i="13"/>
  <c r="CG77" i="14"/>
  <c r="CG75" i="14"/>
  <c r="J75" i="13"/>
  <c r="AU75" i="13" s="1"/>
  <c r="V76" i="13"/>
  <c r="CA75" i="14"/>
  <c r="CA77" i="14"/>
  <c r="CE77" i="14"/>
  <c r="CE75" i="14"/>
  <c r="CF75" i="14"/>
  <c r="CF77" i="14"/>
  <c r="W76" i="13"/>
  <c r="K75" i="13"/>
  <c r="AV75" i="13" s="1"/>
  <c r="H75" i="13"/>
  <c r="AS75" i="13" s="1"/>
  <c r="T76" i="13"/>
  <c r="N76" i="13"/>
  <c r="B75" i="13"/>
  <c r="AM75" i="13" s="1"/>
  <c r="CD77" i="14"/>
  <c r="CD75" i="14"/>
  <c r="BZ75" i="14"/>
  <c r="BZ77" i="14"/>
  <c r="I75" i="13"/>
  <c r="AT75" i="13" s="1"/>
  <c r="U76" i="13"/>
  <c r="O76" i="13"/>
  <c r="C75" i="13"/>
  <c r="AN75" i="13" s="1"/>
  <c r="AK44" i="13"/>
  <c r="AB416" i="13"/>
  <c r="AD416" i="13"/>
  <c r="AG416" i="13"/>
  <c r="CJ414" i="14"/>
  <c r="CI11"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AK419"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N46" i="14" s="1"/>
  <c r="BM46" i="3"/>
  <c r="AY47" i="14" s="1"/>
  <c r="BK46" i="14" s="1"/>
  <c r="BU46" i="3"/>
  <c r="BG47" i="14" s="1"/>
  <c r="BS46" i="14" s="1"/>
  <c r="BN47" i="3"/>
  <c r="BP47" i="3"/>
  <c r="BQ47" i="3"/>
  <c r="BU47" i="3"/>
  <c r="BT47" i="3"/>
  <c r="BW47" i="3"/>
  <c r="BN46" i="3"/>
  <c r="AZ47" i="14" s="1"/>
  <c r="BL46" i="14" s="1"/>
  <c r="BR46" i="3"/>
  <c r="BD47" i="14" s="1"/>
  <c r="BP46" i="14" s="1"/>
  <c r="BV46" i="3"/>
  <c r="BH47" i="14" s="1"/>
  <c r="BO46" i="3"/>
  <c r="BA47" i="14" s="1"/>
  <c r="BM46" i="14" s="1"/>
  <c r="BS46" i="3"/>
  <c r="BE47" i="14" s="1"/>
  <c r="BQ46" i="14" s="1"/>
  <c r="BW46" i="3"/>
  <c r="BI47" i="14" s="1"/>
  <c r="BH46" i="14"/>
  <c r="BM47" i="3"/>
  <c r="BO47" i="3"/>
  <c r="BV47" i="3"/>
  <c r="BL46" i="3"/>
  <c r="AX47" i="14" s="1"/>
  <c r="BJ46" i="14" s="1"/>
  <c r="BT46" i="3"/>
  <c r="BF47" i="14" s="1"/>
  <c r="BR46" i="14" s="1"/>
  <c r="BQ46" i="3"/>
  <c r="BC47" i="14" s="1"/>
  <c r="BO46" i="14" s="1"/>
  <c r="BI46" i="14"/>
  <c r="AE572" i="13"/>
  <c r="AC572" i="13"/>
  <c r="CJ570" i="14"/>
  <c r="AI572" i="13"/>
  <c r="AB593" i="13"/>
  <c r="AG593" i="13"/>
  <c r="S615" i="3"/>
  <c r="M615" i="13" s="1"/>
  <c r="AB59" i="13"/>
  <c r="CJ57" i="14"/>
  <c r="CI59" i="14"/>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AA95" i="13"/>
  <c r="AG95" i="13"/>
  <c r="BY14" i="14"/>
  <c r="BY12" i="14"/>
  <c r="W13" i="13"/>
  <c r="K12" i="13"/>
  <c r="AV12" i="13" s="1"/>
  <c r="CE12" i="14"/>
  <c r="CE14" i="14"/>
  <c r="T13" i="13"/>
  <c r="H12" i="13"/>
  <c r="AS12" i="13"/>
  <c r="B12" i="13"/>
  <c r="AM12" i="13"/>
  <c r="N13" i="13"/>
  <c r="BT13" i="14"/>
  <c r="CG12" i="14" s="1"/>
  <c r="BW12" i="14"/>
  <c r="BW14" i="14"/>
  <c r="CF14" i="14"/>
  <c r="CF12" i="14"/>
  <c r="J12" i="13"/>
  <c r="AU12" i="13"/>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CC425" i="14"/>
  <c r="CC423" i="14"/>
  <c r="BZ423" i="14"/>
  <c r="BZ425" i="14"/>
  <c r="R424" i="13"/>
  <c r="F423" i="13"/>
  <c r="AQ423" i="13" s="1"/>
  <c r="CG425" i="14"/>
  <c r="CG423" i="14"/>
  <c r="CD425" i="14"/>
  <c r="CD423" i="14"/>
  <c r="J423" i="13"/>
  <c r="AU423" i="13"/>
  <c r="V424" i="13"/>
  <c r="CE423" i="14"/>
  <c r="CE425" i="14"/>
  <c r="L423" i="13"/>
  <c r="AW423" i="13" s="1"/>
  <c r="X424" i="13"/>
  <c r="CB423" i="14"/>
  <c r="CB425" i="14"/>
  <c r="K423" i="13"/>
  <c r="AV423" i="13"/>
  <c r="W424" i="13"/>
  <c r="H423" i="13"/>
  <c r="AS423" i="13" s="1"/>
  <c r="T424" i="13"/>
  <c r="C423" i="13"/>
  <c r="AN423" i="13"/>
  <c r="O424" i="13"/>
  <c r="Y410" i="13"/>
  <c r="AC410" i="13"/>
  <c r="CJ408" i="14"/>
  <c r="AG35" i="13"/>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S768" i="3" s="1"/>
  <c r="M768" i="13" s="1"/>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3" i="14"/>
  <c r="CA155" i="14"/>
  <c r="CC153" i="14"/>
  <c r="CC155" i="14"/>
  <c r="CB153" i="14"/>
  <c r="CB155" i="14"/>
  <c r="CH153" i="14"/>
  <c r="CH155" i="14"/>
  <c r="BZ155" i="14"/>
  <c r="BZ153" i="14"/>
  <c r="CG155" i="14"/>
  <c r="CG153" i="14"/>
  <c r="L153" i="13"/>
  <c r="X154" i="13"/>
  <c r="AW153" i="13"/>
  <c r="I153" i="13"/>
  <c r="U154" i="13"/>
  <c r="AT153" i="13"/>
  <c r="J153" i="13"/>
  <c r="AU153" i="13" s="1"/>
  <c r="V154" i="13"/>
  <c r="F153" i="13"/>
  <c r="AQ153" i="13" s="1"/>
  <c r="R154" i="13"/>
  <c r="E153" i="13"/>
  <c r="AP153" i="13" s="1"/>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S336" i="3" s="1"/>
  <c r="M336" i="13" s="1"/>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BX129" i="14"/>
  <c r="BX131" i="14"/>
  <c r="CH129" i="14"/>
  <c r="CH131" i="14"/>
  <c r="BZ131" i="14"/>
  <c r="BZ129" i="14"/>
  <c r="K129" i="13"/>
  <c r="W130" i="13"/>
  <c r="AV129" i="13"/>
  <c r="G129" i="13"/>
  <c r="S130" i="13"/>
  <c r="AR129"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CI302" i="14"/>
  <c r="AA176" i="13"/>
  <c r="AA272" i="13"/>
  <c r="AH272" i="13"/>
  <c r="AG119" i="13"/>
  <c r="AA167" i="13"/>
  <c r="AC167" i="13"/>
  <c r="AH167" i="13"/>
  <c r="AG167" i="13"/>
  <c r="AD215" i="13"/>
  <c r="AJ215" i="13"/>
  <c r="CJ726" i="14"/>
  <c r="AB695" i="13"/>
  <c r="AF695" i="13"/>
  <c r="AE695" i="13"/>
  <c r="AI695" i="13"/>
  <c r="CI695" i="14"/>
  <c r="BK345" i="3"/>
  <c r="AB134" i="13"/>
  <c r="AC134" i="13"/>
  <c r="AG134" i="13"/>
  <c r="AD134" i="13"/>
  <c r="Y650" i="13"/>
  <c r="CJ882" i="14"/>
  <c r="AD680" i="13"/>
  <c r="AI680" i="13"/>
  <c r="Z638" i="13"/>
  <c r="AA638" i="13"/>
  <c r="AE638" i="13"/>
  <c r="AD638" i="13"/>
  <c r="AD647" i="13"/>
  <c r="AJ647" i="13"/>
  <c r="Y254" i="13"/>
  <c r="AH254" i="13"/>
  <c r="CI254" i="14"/>
  <c r="AD164" i="13"/>
  <c r="CJ162" i="14"/>
  <c r="AD848" i="13"/>
  <c r="AD200" i="13"/>
  <c r="CJ198" i="14"/>
  <c r="Y248" i="13"/>
  <c r="AA248" i="13"/>
  <c r="AH248" i="13"/>
  <c r="CJ246" i="14"/>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S342" i="3" s="1"/>
  <c r="M342" i="13" s="1"/>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S786" i="3" s="1"/>
  <c r="M786" i="13" s="1"/>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BW153" i="14"/>
  <c r="BV154" i="14"/>
  <c r="BW155" i="14"/>
  <c r="CF153" i="14"/>
  <c r="CF155" i="14"/>
  <c r="BX153" i="14"/>
  <c r="BX155" i="14"/>
  <c r="CD153" i="14"/>
  <c r="CD155" i="14"/>
  <c r="CE153" i="14"/>
  <c r="CE155" i="14"/>
  <c r="BY155" i="14"/>
  <c r="BY153" i="14"/>
  <c r="K153" i="13"/>
  <c r="W154" i="13"/>
  <c r="AV153" i="13"/>
  <c r="G153" i="13"/>
  <c r="S154" i="13"/>
  <c r="AR153" i="13"/>
  <c r="H153" i="13"/>
  <c r="AS153" i="13" s="1"/>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E129" i="14"/>
  <c r="CE131" i="14"/>
  <c r="CG131" i="14"/>
  <c r="CG129" i="14"/>
  <c r="BY129" i="14"/>
  <c r="BY131" i="14"/>
  <c r="CA129" i="14"/>
  <c r="CA131" i="14"/>
  <c r="BW129" i="14"/>
  <c r="BV130" i="14"/>
  <c r="BW131" i="14"/>
  <c r="CC129" i="14"/>
  <c r="CC131" i="14"/>
  <c r="L129" i="13"/>
  <c r="X130" i="13"/>
  <c r="AW129" i="13"/>
  <c r="I129" i="13"/>
  <c r="U130" i="13"/>
  <c r="AT129" i="13"/>
  <c r="J129" i="13"/>
  <c r="AU129" i="13" s="1"/>
  <c r="V130"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206" i="13"/>
  <c r="AK683" i="13"/>
  <c r="AK659" i="13"/>
  <c r="AK749" i="13"/>
  <c r="Y326" i="13"/>
  <c r="CI326" i="14"/>
  <c r="CJ822" i="14"/>
  <c r="Y302" i="13"/>
  <c r="CJ300" i="14"/>
  <c r="Z356" i="13"/>
  <c r="AB356" i="13"/>
  <c r="AH356" i="13"/>
  <c r="AH806" i="13"/>
  <c r="AD176" i="13"/>
  <c r="Y224" i="13"/>
  <c r="AA224" i="13"/>
  <c r="AH224" i="13"/>
  <c r="AG215" i="13"/>
  <c r="AA263" i="13"/>
  <c r="AC263" i="13"/>
  <c r="AH263" i="13"/>
  <c r="AG263" i="13"/>
  <c r="AC728" i="13"/>
  <c r="AG728" i="13"/>
  <c r="AF728" i="13"/>
  <c r="AJ728" i="13"/>
  <c r="CI728" i="14"/>
  <c r="Y686" i="13"/>
  <c r="CJ693" i="14"/>
  <c r="CI134" i="14"/>
  <c r="CJ132" i="14"/>
  <c r="AI650" i="13"/>
  <c r="Y884" i="13"/>
  <c r="AC884" i="13"/>
  <c r="CI884" i="14"/>
  <c r="Z680" i="13"/>
  <c r="AH680" i="13"/>
  <c r="CJ636" i="14"/>
  <c r="CI638" i="14"/>
  <c r="CJ252" i="14"/>
  <c r="AA164" i="13"/>
  <c r="CI164" i="14"/>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AF134" i="13"/>
  <c r="AJ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CE6" i="14" l="1"/>
  <c r="CG32" i="14"/>
  <c r="CG39" i="14"/>
  <c r="CG48" i="14"/>
  <c r="CC6" i="14"/>
  <c r="CI26" i="14"/>
  <c r="CI5" i="14"/>
  <c r="BU28" i="14"/>
  <c r="CH29" i="14" s="1"/>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W8"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AT18" i="13"/>
  <c r="I18" i="13"/>
  <c r="BW18" i="14"/>
  <c r="BW20" i="14"/>
  <c r="BV19" i="14"/>
  <c r="H18" i="13"/>
  <c r="AS18" i="13" s="1"/>
  <c r="T19" i="13"/>
  <c r="B18" i="13"/>
  <c r="AM18" i="13" s="1"/>
  <c r="N19" i="13"/>
  <c r="CC20" i="14"/>
  <c r="CC18" i="14"/>
  <c r="E18" i="13"/>
  <c r="Q19" i="13"/>
  <c r="AP18" i="13"/>
  <c r="M19" i="13"/>
  <c r="A18" i="13"/>
  <c r="AL18" i="13" s="1"/>
  <c r="CG18" i="14"/>
  <c r="CG20" i="14"/>
  <c r="L18" i="13"/>
  <c r="X19" i="13"/>
  <c r="AW18" i="13"/>
  <c r="D18" i="13"/>
  <c r="P19" i="13"/>
  <c r="AO18" i="13"/>
  <c r="CD20" i="14"/>
  <c r="CD18" i="14"/>
  <c r="R19" i="13"/>
  <c r="F18" i="13"/>
  <c r="AQ18" i="13" s="1"/>
  <c r="CB18" i="14"/>
  <c r="CB20" i="14"/>
  <c r="CE20" i="14"/>
  <c r="CE18" i="14"/>
  <c r="AR18" i="13"/>
  <c r="G18" i="13"/>
  <c r="S19" i="13"/>
  <c r="BZ18" i="14"/>
  <c r="BZ20" i="14"/>
  <c r="J18" i="13"/>
  <c r="V19" i="13"/>
  <c r="AU18" i="13"/>
  <c r="BY20" i="14"/>
  <c r="BY18" i="14"/>
  <c r="CF18" i="14"/>
  <c r="CF20" i="14"/>
  <c r="BX18" i="14"/>
  <c r="BX20" i="14"/>
  <c r="AV18" i="13"/>
  <c r="K18" i="13"/>
  <c r="W19" i="13"/>
  <c r="CA18" i="14"/>
  <c r="CA20" i="14"/>
  <c r="CH18" i="14"/>
  <c r="CH20" i="14"/>
  <c r="C18" i="13"/>
  <c r="AN18" i="13" s="1"/>
  <c r="O19" i="13"/>
  <c r="CJ33" i="14"/>
  <c r="CI80" i="14"/>
  <c r="AB257" i="13"/>
  <c r="AG257" i="13"/>
  <c r="CJ78" i="14"/>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CJ12" i="14" s="1"/>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AJ563" i="13"/>
  <c r="AB563"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AA425" i="13"/>
  <c r="AI425" i="13"/>
  <c r="AH425" i="13"/>
  <c r="AD425" i="13"/>
  <c r="BV13" i="14"/>
  <c r="Z614" i="13"/>
  <c r="AI440" i="13"/>
  <c r="AJ440" i="13"/>
  <c r="Y440" i="13"/>
  <c r="AB530" i="13"/>
  <c r="AF530" i="13"/>
  <c r="AH530" i="13"/>
  <c r="Y8" i="13"/>
  <c r="CG8" i="14"/>
  <c r="AI8" i="13"/>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BZ29" i="14"/>
  <c r="BZ27" i="14"/>
  <c r="E27" i="13"/>
  <c r="AP27" i="13" s="1"/>
  <c r="Q28" i="13"/>
  <c r="CC27" i="14"/>
  <c r="CC29" i="14"/>
  <c r="K27" i="13"/>
  <c r="AV27" i="13" s="1"/>
  <c r="W28" i="13"/>
  <c r="AM27" i="13"/>
  <c r="B27" i="13"/>
  <c r="N28" i="13"/>
  <c r="BX29" i="14"/>
  <c r="BX27" i="14"/>
  <c r="CA27" i="14"/>
  <c r="CA29" i="14"/>
  <c r="F27" i="13"/>
  <c r="R28" i="13"/>
  <c r="AQ27" i="13"/>
  <c r="CD27" i="14"/>
  <c r="CD29" i="14"/>
  <c r="BW29" i="14"/>
  <c r="BW27" i="14"/>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J161" i="13"/>
  <c r="AF161" i="13"/>
  <c r="CJ159" i="14"/>
  <c r="CA62" i="14"/>
  <c r="CA60" i="14"/>
  <c r="CB60" i="14"/>
  <c r="CB62" i="14"/>
  <c r="K60" i="13"/>
  <c r="AV60" i="13" s="1"/>
  <c r="W61" i="13"/>
  <c r="BW60" i="14"/>
  <c r="BV61" i="14"/>
  <c r="BW62" i="14"/>
  <c r="V61" i="13"/>
  <c r="AU60" i="13"/>
  <c r="J60" i="13"/>
  <c r="D60" i="13"/>
  <c r="P61" i="13"/>
  <c r="AO60" i="13"/>
  <c r="H60" i="13"/>
  <c r="T61" i="13"/>
  <c r="AS60" i="13"/>
  <c r="BZ60" i="14"/>
  <c r="BZ62" i="14"/>
  <c r="C60" i="13"/>
  <c r="O61" i="13"/>
  <c r="AN60" i="13"/>
  <c r="BX60" i="14"/>
  <c r="BX62" i="14"/>
  <c r="F60" i="13"/>
  <c r="AQ60" i="13" s="1"/>
  <c r="R61" i="13"/>
  <c r="AL60" i="13"/>
  <c r="A60" i="13"/>
  <c r="M61" i="13"/>
  <c r="CB65" i="14"/>
  <c r="CB63" i="14"/>
  <c r="CD65" i="14"/>
  <c r="CD63" i="14"/>
  <c r="V64" i="13"/>
  <c r="J63" i="13"/>
  <c r="AU63" i="13" s="1"/>
  <c r="CH63" i="14"/>
  <c r="CH65" i="14"/>
  <c r="K63" i="13"/>
  <c r="W64" i="13"/>
  <c r="AV63" i="13"/>
  <c r="B63" i="13"/>
  <c r="N64" i="13"/>
  <c r="AM63" i="13"/>
  <c r="I63" i="13"/>
  <c r="U64" i="13"/>
  <c r="AT63" i="13"/>
  <c r="BX63" i="14"/>
  <c r="BX65" i="14"/>
  <c r="AP63" i="13"/>
  <c r="E63" i="13"/>
  <c r="Q64" i="13"/>
  <c r="BZ65" i="14"/>
  <c r="BZ63" i="14"/>
  <c r="G63" i="13"/>
  <c r="S64" i="13"/>
  <c r="AR63" i="13"/>
  <c r="A63" i="13"/>
  <c r="M64" i="13"/>
  <c r="AL63" i="13"/>
  <c r="AI89" i="13"/>
  <c r="CJ87" i="14"/>
  <c r="AG89" i="13"/>
  <c r="AA626" i="13"/>
  <c r="AD440" i="13"/>
  <c r="CJ438" i="14"/>
  <c r="CI530" i="14"/>
  <c r="AC530" i="13"/>
  <c r="AG530" i="13"/>
  <c r="AH8" i="13"/>
  <c r="AG8" i="13"/>
  <c r="Z8" i="13"/>
  <c r="AF8" i="13"/>
  <c r="BL383" i="3"/>
  <c r="BO383" i="3"/>
  <c r="BR383" i="3"/>
  <c r="BN382" i="3"/>
  <c r="AZ383" i="14" s="1"/>
  <c r="BL382" i="14" s="1"/>
  <c r="BS382" i="3"/>
  <c r="BE383" i="14" s="1"/>
  <c r="BQ382" i="14" s="1"/>
  <c r="BT382" i="3"/>
  <c r="BF383" i="14" s="1"/>
  <c r="BR382" i="14" s="1"/>
  <c r="BP383" i="3"/>
  <c r="BW383" i="3"/>
  <c r="BP382" i="3"/>
  <c r="BB383" i="14" s="1"/>
  <c r="BN382" i="14" s="1"/>
  <c r="BN383" i="3"/>
  <c r="BT383" i="3"/>
  <c r="BW382" i="3"/>
  <c r="BI383" i="14" s="1"/>
  <c r="BU382" i="14" s="1"/>
  <c r="BM383" i="3"/>
  <c r="BS383" i="3"/>
  <c r="BV383" i="3"/>
  <c r="BV382" i="3"/>
  <c r="BH383" i="14" s="1"/>
  <c r="BT382" i="14" s="1"/>
  <c r="BL382" i="3"/>
  <c r="AX383" i="14" s="1"/>
  <c r="BJ382" i="14" s="1"/>
  <c r="BQ382" i="3"/>
  <c r="BC383" i="14" s="1"/>
  <c r="BO382" i="14" s="1"/>
  <c r="BU383" i="3"/>
  <c r="BO382" i="3"/>
  <c r="BA383" i="14" s="1"/>
  <c r="BM382" i="14" s="1"/>
  <c r="BU382" i="3"/>
  <c r="BG383" i="14" s="1"/>
  <c r="BS382" i="14" s="1"/>
  <c r="BQ383" i="3"/>
  <c r="BR382" i="3"/>
  <c r="BD383" i="14" s="1"/>
  <c r="BP382" i="14" s="1"/>
  <c r="BM382" i="3"/>
  <c r="AY383" i="14" s="1"/>
  <c r="BK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Y425" i="13"/>
  <c r="AE425" i="13"/>
  <c r="AG425"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C8" i="13"/>
  <c r="AJ8" i="13"/>
  <c r="BV7" i="14"/>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CE29" i="14"/>
  <c r="CE27" i="14"/>
  <c r="I27" i="13"/>
  <c r="U28" i="13"/>
  <c r="AT27" i="13"/>
  <c r="CF29" i="14"/>
  <c r="CF27" i="14"/>
  <c r="BY27" i="14"/>
  <c r="BY29" i="14"/>
  <c r="H27" i="13"/>
  <c r="AS27" i="13" s="1"/>
  <c r="T28" i="13"/>
  <c r="CB27" i="14"/>
  <c r="CB29" i="14"/>
  <c r="AU27" i="13"/>
  <c r="J27" i="13"/>
  <c r="V28" i="13"/>
  <c r="L27" i="13"/>
  <c r="AW27" i="13" s="1"/>
  <c r="X28" i="13"/>
  <c r="G27" i="13"/>
  <c r="S28" i="13"/>
  <c r="AR27" i="13"/>
  <c r="A27" i="13"/>
  <c r="M28" i="13"/>
  <c r="AL27"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CI161" i="14"/>
  <c r="CE60" i="14"/>
  <c r="CE62" i="14"/>
  <c r="G60" i="13"/>
  <c r="AR60" i="13" s="1"/>
  <c r="S61" i="13"/>
  <c r="CG62" i="14"/>
  <c r="CG60" i="14"/>
  <c r="CH60" i="14"/>
  <c r="CH62" i="14"/>
  <c r="CD60" i="14"/>
  <c r="CD62" i="14"/>
  <c r="AT60" i="13"/>
  <c r="I60" i="13"/>
  <c r="U61" i="13"/>
  <c r="CF62" i="14"/>
  <c r="CF60" i="14"/>
  <c r="B60" i="13"/>
  <c r="N61" i="13"/>
  <c r="AM60" i="13"/>
  <c r="X61" i="13"/>
  <c r="L60" i="13"/>
  <c r="AW60" i="13" s="1"/>
  <c r="CC60" i="14"/>
  <c r="CC62" i="14"/>
  <c r="BY62" i="14"/>
  <c r="BY60" i="14"/>
  <c r="E60" i="13"/>
  <c r="Q61" i="13"/>
  <c r="AP60" i="13"/>
  <c r="CF63" i="14"/>
  <c r="CF65" i="14"/>
  <c r="AQ63" i="13"/>
  <c r="F63" i="13"/>
  <c r="R64" i="13"/>
  <c r="BW63" i="14"/>
  <c r="BW65" i="14"/>
  <c r="BV64" i="14"/>
  <c r="CA63" i="14"/>
  <c r="CA65" i="14"/>
  <c r="CG63" i="14"/>
  <c r="CG65" i="14"/>
  <c r="T64" i="13"/>
  <c r="H63" i="13"/>
  <c r="AS63" i="13" s="1"/>
  <c r="CE65" i="14"/>
  <c r="CE63" i="14"/>
  <c r="C63" i="13"/>
  <c r="O64" i="13"/>
  <c r="AN63" i="13"/>
  <c r="AW63" i="13"/>
  <c r="L63" i="13"/>
  <c r="X64" i="13"/>
  <c r="CC63" i="14"/>
  <c r="CC65" i="14"/>
  <c r="BY63" i="14"/>
  <c r="BY65" i="14"/>
  <c r="P64" i="13"/>
  <c r="AO63" i="13"/>
  <c r="D63" i="13"/>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S381" i="3"/>
  <c r="M381" i="13" s="1"/>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BV49" i="14"/>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AH563" i="13"/>
  <c r="AA563" i="13"/>
  <c r="AI563" i="13"/>
  <c r="BU37" i="14"/>
  <c r="CH36" i="14" s="1"/>
  <c r="AA14" i="13"/>
  <c r="AJ14" i="13"/>
  <c r="AB446" i="13"/>
  <c r="AJ446" i="13"/>
  <c r="Y422" i="13"/>
  <c r="AF422" i="13"/>
  <c r="AI53" i="13"/>
  <c r="Y542" i="13"/>
  <c r="AK488" i="13"/>
  <c r="AB14" i="13"/>
  <c r="Z14" i="13"/>
  <c r="CG14" i="14"/>
  <c r="CI14" i="14" s="1"/>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CB47" i="14"/>
  <c r="CB45" i="14"/>
  <c r="BW45" i="14"/>
  <c r="BW47" i="14"/>
  <c r="P46" i="13"/>
  <c r="D45" i="13"/>
  <c r="AO45" i="13"/>
  <c r="CD45" i="14"/>
  <c r="CD47" i="14"/>
  <c r="BY47" i="14"/>
  <c r="BY45" i="14"/>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CJ30" i="14" s="1"/>
  <c r="AB53" i="13"/>
  <c r="AF518" i="13"/>
  <c r="CI518" i="14"/>
  <c r="Y458" i="13"/>
  <c r="CJ102" i="14"/>
  <c r="CJ471" i="14"/>
  <c r="Z473" i="13"/>
  <c r="BW36" i="14"/>
  <c r="BW38" i="14"/>
  <c r="G36" i="13"/>
  <c r="AR36" i="13" s="1"/>
  <c r="S37" i="13"/>
  <c r="CC38" i="14"/>
  <c r="CC36" i="14"/>
  <c r="W37" i="13"/>
  <c r="K36" i="13"/>
  <c r="AV36" i="13" s="1"/>
  <c r="CA38" i="14"/>
  <c r="CA36" i="14"/>
  <c r="CB38" i="14"/>
  <c r="CB36" i="14"/>
  <c r="Q37" i="13"/>
  <c r="E36" i="13"/>
  <c r="AP36" i="13"/>
  <c r="CD720" i="14"/>
  <c r="CD722" i="14"/>
  <c r="CA720" i="14"/>
  <c r="CA722" i="14"/>
  <c r="S721" i="13"/>
  <c r="G720" i="13"/>
  <c r="AR720" i="13" s="1"/>
  <c r="N721" i="13"/>
  <c r="B720" i="13"/>
  <c r="AM720" i="13" s="1"/>
  <c r="CG722" i="14"/>
  <c r="CG720" i="14"/>
  <c r="T721" i="13"/>
  <c r="H720" i="13"/>
  <c r="AS720" i="13"/>
  <c r="A720" i="13"/>
  <c r="AL720" i="13"/>
  <c r="M721" i="13"/>
  <c r="AK11" i="13"/>
  <c r="CJ450" i="14"/>
  <c r="CI425"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CJ75"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CJ51" i="14"/>
  <c r="AJ53" i="13"/>
  <c r="AK59" i="13"/>
  <c r="CC69" i="14"/>
  <c r="CC71" i="14"/>
  <c r="S70" i="13"/>
  <c r="G69" i="13"/>
  <c r="AR69" i="13"/>
  <c r="M70" i="13"/>
  <c r="A69" i="13"/>
  <c r="AL69" i="13" s="1"/>
  <c r="CE71" i="14"/>
  <c r="CE69" i="14"/>
  <c r="CH69" i="14"/>
  <c r="CH71" i="14"/>
  <c r="BV70" i="14"/>
  <c r="BW69" i="14"/>
  <c r="BW71" i="14"/>
  <c r="U70" i="13"/>
  <c r="I69" i="13"/>
  <c r="AT69" i="13" s="1"/>
  <c r="F69" i="13"/>
  <c r="AQ69" i="13" s="1"/>
  <c r="R70" i="13"/>
  <c r="O70" i="13"/>
  <c r="C69" i="13"/>
  <c r="AN69" i="13" s="1"/>
  <c r="BY71" i="14"/>
  <c r="BY69" i="14"/>
  <c r="K69" i="13"/>
  <c r="AV69" i="13" s="1"/>
  <c r="W70" i="13"/>
  <c r="B69" i="13"/>
  <c r="AM69" i="13"/>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BX45" i="14"/>
  <c r="BX47" i="14"/>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F32" i="13"/>
  <c r="AB551" i="13"/>
  <c r="AH518" i="13"/>
  <c r="AC104" i="13"/>
  <c r="CI104" i="14"/>
  <c r="CD38" i="14"/>
  <c r="CD36" i="14"/>
  <c r="CE38" i="14"/>
  <c r="CE36" i="14"/>
  <c r="R37" i="13"/>
  <c r="F36" i="13"/>
  <c r="AQ36" i="13" s="1"/>
  <c r="M37" i="13"/>
  <c r="A36" i="13"/>
  <c r="AL36" i="13"/>
  <c r="K720" i="13"/>
  <c r="AV720" i="13"/>
  <c r="W721" i="13"/>
  <c r="J720" i="13"/>
  <c r="AU720" i="13" s="1"/>
  <c r="V721" i="13"/>
  <c r="CB720" i="14"/>
  <c r="CB722" i="14"/>
  <c r="BY722" i="14"/>
  <c r="BY720" i="14"/>
  <c r="Q721" i="13"/>
  <c r="E720" i="13"/>
  <c r="AP720" i="13" s="1"/>
  <c r="AG581" i="13"/>
  <c r="CJ423" i="14"/>
  <c r="CI449" i="14"/>
  <c r="AC14" i="13"/>
  <c r="AK95"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35" i="13"/>
  <c r="AK719" i="13"/>
  <c r="AK632" i="13"/>
  <c r="AK671" i="13"/>
  <c r="AD131" i="13"/>
  <c r="AJ131" i="13"/>
  <c r="CJ129" i="14"/>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AF425" i="13"/>
  <c r="AJ425"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CE47" i="14"/>
  <c r="CE45" i="14"/>
  <c r="K45" i="13"/>
  <c r="AV45" i="13" s="1"/>
  <c r="W46" i="13"/>
  <c r="B45" i="13"/>
  <c r="AM45" i="13"/>
  <c r="N46" i="13"/>
  <c r="BU46" i="14"/>
  <c r="CH47" i="14" s="1"/>
  <c r="BZ47" i="14"/>
  <c r="BZ45" i="14"/>
  <c r="CC47" i="14"/>
  <c r="CC45" i="14"/>
  <c r="X46" i="13"/>
  <c r="L45" i="13"/>
  <c r="AW45" i="13" s="1"/>
  <c r="J45" i="13"/>
  <c r="AU45" i="13" s="1"/>
  <c r="V46" i="13"/>
  <c r="E45" i="13"/>
  <c r="AP45" i="13"/>
  <c r="Q46" i="13"/>
  <c r="CF45" i="14"/>
  <c r="CF47" i="14"/>
  <c r="CA47" i="14"/>
  <c r="CA45" i="14"/>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A77" i="13"/>
  <c r="AG77" i="13"/>
  <c r="AF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CI74" i="14"/>
  <c r="CJ72" i="14"/>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Z32" i="13"/>
  <c r="Y551" i="13"/>
  <c r="AE551" i="13"/>
  <c r="AG551" i="13"/>
  <c r="Z377" i="13"/>
  <c r="AF377" i="13"/>
  <c r="AH377" i="13"/>
  <c r="AD377" i="13"/>
  <c r="AK26" i="13"/>
  <c r="Y53" i="13"/>
  <c r="AE53" i="13"/>
  <c r="AG53" i="13"/>
  <c r="AH548" i="13"/>
  <c r="AB548" i="13"/>
  <c r="AJ548" i="13"/>
  <c r="AA548" i="13"/>
  <c r="CI548" i="14"/>
  <c r="CJ546" i="14"/>
  <c r="AC479" i="13"/>
  <c r="AG479" i="13"/>
  <c r="AA479" i="13"/>
  <c r="AI479" i="13"/>
  <c r="AD479" i="13"/>
  <c r="Y41" i="13"/>
  <c r="AE41" i="13"/>
  <c r="AD41" i="13"/>
  <c r="BV40" i="14"/>
  <c r="CI41" i="14"/>
  <c r="AC518" i="13"/>
  <c r="AA518" i="13"/>
  <c r="CJ516" i="14"/>
  <c r="Z518" i="13"/>
  <c r="AI518" i="13"/>
  <c r="AD458" i="13"/>
  <c r="CJ456" i="14"/>
  <c r="CI458" i="14"/>
  <c r="AG458" i="13"/>
  <c r="Y104" i="13"/>
  <c r="AD104" i="13"/>
  <c r="AJ104" i="13"/>
  <c r="Z104" i="13"/>
  <c r="Y473" i="13"/>
  <c r="AE473" i="13"/>
  <c r="AC473" i="13"/>
  <c r="CI473" i="14"/>
  <c r="AG473" i="13"/>
  <c r="AF395" i="13"/>
  <c r="AH395" i="13"/>
  <c r="AB395" i="13"/>
  <c r="AC563" i="13"/>
  <c r="CJ561" i="14"/>
  <c r="CI563" i="14"/>
  <c r="AF563" i="13"/>
  <c r="BX38" i="14"/>
  <c r="BX36" i="14"/>
  <c r="T37" i="13"/>
  <c r="H36" i="13"/>
  <c r="AS36" i="13"/>
  <c r="B36" i="13"/>
  <c r="AM36" i="13"/>
  <c r="N37" i="13"/>
  <c r="BY38" i="14"/>
  <c r="BY36" i="14"/>
  <c r="X37" i="13"/>
  <c r="L36" i="13"/>
  <c r="AW36" i="13" s="1"/>
  <c r="C36" i="13"/>
  <c r="AN36" i="13"/>
  <c r="O37" i="13"/>
  <c r="BT37" i="14"/>
  <c r="CG38" i="14" s="1"/>
  <c r="CF36" i="14"/>
  <c r="CF38" i="14"/>
  <c r="BZ36" i="14"/>
  <c r="BZ38" i="14"/>
  <c r="J36" i="13"/>
  <c r="AU36" i="13"/>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B425" i="13"/>
  <c r="AC425" i="13"/>
  <c r="Z425" i="13"/>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CI77" i="14"/>
  <c r="AJ77" i="13"/>
  <c r="S411" i="3"/>
  <c r="M411" i="13" s="1"/>
  <c r="AB443" i="13"/>
  <c r="AH443" i="13"/>
  <c r="AK590" i="13"/>
  <c r="AE380" i="13"/>
  <c r="CI380" i="14"/>
  <c r="AJ380" i="13"/>
  <c r="AH380" i="13"/>
  <c r="AE74" i="13"/>
  <c r="AF74" i="13"/>
  <c r="AC74" i="13"/>
  <c r="Y50" i="13"/>
  <c r="AH50" i="13"/>
  <c r="AE50" i="13"/>
  <c r="CI50" i="14"/>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I53" i="14"/>
  <c r="CA69" i="14"/>
  <c r="CA71" i="14"/>
  <c r="CG69" i="14"/>
  <c r="CG71" i="14"/>
  <c r="P70" i="13"/>
  <c r="D69" i="13"/>
  <c r="AO69" i="13"/>
  <c r="CF71" i="14"/>
  <c r="CF69" i="14"/>
  <c r="CD71" i="14"/>
  <c r="CD69" i="14"/>
  <c r="BX69" i="14"/>
  <c r="BX71" i="14"/>
  <c r="L69" i="13"/>
  <c r="AW69" i="13"/>
  <c r="X70" i="13"/>
  <c r="V70" i="13"/>
  <c r="J69" i="13"/>
  <c r="AU69" i="13" s="1"/>
  <c r="Q70" i="13"/>
  <c r="E69" i="13"/>
  <c r="AP69" i="13" s="1"/>
  <c r="BZ71" i="14"/>
  <c r="BZ69" i="14"/>
  <c r="CB71" i="14"/>
  <c r="CB69" i="14"/>
  <c r="T70" i="13"/>
  <c r="H69" i="13"/>
  <c r="AS69" i="13" s="1"/>
  <c r="AE548" i="13"/>
  <c r="AC548" i="13"/>
  <c r="Z548" i="13"/>
  <c r="AB479" i="13"/>
  <c r="Z479" i="13"/>
  <c r="CJ477" i="14"/>
  <c r="CH39" i="14"/>
  <c r="CJ39" i="14" s="1"/>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Z563" i="13"/>
  <c r="AD563" i="13"/>
  <c r="AG563" i="13"/>
  <c r="Y563" i="13"/>
  <c r="AE563"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K143"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S345" i="3" s="1"/>
  <c r="M345" i="13" s="1"/>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H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E131"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I131" i="14"/>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153"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CI32" i="14" l="1"/>
  <c r="CH27" i="14"/>
  <c r="CJ27" i="14" s="1"/>
  <c r="CJ48"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CJ6" i="14"/>
  <c r="CI8" i="14"/>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I20" i="14"/>
  <c r="CH38" i="14"/>
  <c r="CI38" i="14" s="1"/>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K32"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K8" i="13"/>
  <c r="AD620" i="13"/>
  <c r="AE620" i="13"/>
  <c r="Y491" i="13"/>
  <c r="AA491" i="13"/>
  <c r="CI620" i="14"/>
  <c r="Y620" i="13"/>
  <c r="AF509" i="13"/>
  <c r="AD509" i="13"/>
  <c r="AA29" i="13"/>
  <c r="CG29" i="14"/>
  <c r="CI29" i="14" s="1"/>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CI65" i="14"/>
  <c r="AH386" i="13"/>
  <c r="AJ599" i="13"/>
  <c r="AE29" i="13"/>
  <c r="AG29" i="13"/>
  <c r="AK440" i="13"/>
  <c r="AD503" i="13"/>
  <c r="CJ501" i="14"/>
  <c r="CI536" i="14"/>
  <c r="AC536" i="13"/>
  <c r="AD536" i="13"/>
  <c r="BX381" i="14"/>
  <c r="BX383" i="14"/>
  <c r="F381" i="13"/>
  <c r="AQ381" i="13" s="1"/>
  <c r="R382" i="13"/>
  <c r="BZ383" i="14"/>
  <c r="BZ381" i="14"/>
  <c r="CB383" i="14"/>
  <c r="CB381" i="14"/>
  <c r="CG381" i="14"/>
  <c r="CG383" i="14"/>
  <c r="H381" i="13"/>
  <c r="AS381" i="13" s="1"/>
  <c r="T382" i="13"/>
  <c r="CH381" i="14"/>
  <c r="CH383" i="14"/>
  <c r="O382" i="13"/>
  <c r="C381" i="13"/>
  <c r="AN381" i="13" s="1"/>
  <c r="L381" i="13"/>
  <c r="X382" i="13"/>
  <c r="AW381" i="13"/>
  <c r="CE381" i="14"/>
  <c r="CE383" i="14"/>
  <c r="BY381" i="14"/>
  <c r="BY383" i="14"/>
  <c r="D381" i="13"/>
  <c r="AO381" i="13" s="1"/>
  <c r="P382" i="13"/>
  <c r="AK626" i="13"/>
  <c r="Y65" i="13"/>
  <c r="AH65" i="13"/>
  <c r="AF62" i="13"/>
  <c r="CJ384" i="14"/>
  <c r="AI386" i="13"/>
  <c r="AB386" i="13"/>
  <c r="AF599" i="13"/>
  <c r="CJ597" i="14"/>
  <c r="AB599" i="13"/>
  <c r="BV28" i="14"/>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CJ63" i="14"/>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CF383" i="14"/>
  <c r="CF381" i="14"/>
  <c r="AU381" i="13"/>
  <c r="J381" i="13"/>
  <c r="V382" i="13"/>
  <c r="BW381" i="14"/>
  <c r="BV382" i="14"/>
  <c r="BW383" i="14"/>
  <c r="K381" i="13"/>
  <c r="W382" i="13"/>
  <c r="AV381" i="13"/>
  <c r="N382" i="13"/>
  <c r="AM381" i="13"/>
  <c r="B381" i="13"/>
  <c r="U382" i="13"/>
  <c r="I381" i="13"/>
  <c r="AT381" i="13" s="1"/>
  <c r="CA383" i="14"/>
  <c r="CA381" i="14"/>
  <c r="Q382" i="13"/>
  <c r="AP381" i="13"/>
  <c r="E381" i="13"/>
  <c r="CD381" i="14"/>
  <c r="CD383" i="14"/>
  <c r="G381" i="13"/>
  <c r="S382" i="13"/>
  <c r="AR381" i="13"/>
  <c r="A381" i="13"/>
  <c r="M382" i="13"/>
  <c r="AL381" i="13"/>
  <c r="AE65" i="13"/>
  <c r="AC65" i="13"/>
  <c r="AG65" i="13"/>
  <c r="Z65" i="13"/>
  <c r="Y62" i="13"/>
  <c r="AA62" i="13"/>
  <c r="AB62" i="13"/>
  <c r="CI62" i="14"/>
  <c r="CJ60" i="14"/>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425" i="13"/>
  <c r="AK380" i="13"/>
  <c r="AK443" i="13"/>
  <c r="AK77" i="13"/>
  <c r="AF617" i="13"/>
  <c r="AK497" i="13"/>
  <c r="AE722" i="13"/>
  <c r="AD47" i="13"/>
  <c r="AH866" i="13"/>
  <c r="AI866" i="13"/>
  <c r="Z818" i="13"/>
  <c r="AH878" i="13"/>
  <c r="AK518" i="13"/>
  <c r="AK545" i="13"/>
  <c r="CH45" i="14"/>
  <c r="CJ45" i="14" s="1"/>
  <c r="AK542" i="13"/>
  <c r="AK362" i="13"/>
  <c r="AK587" i="13"/>
  <c r="Z71" i="13"/>
  <c r="AG482" i="13"/>
  <c r="AH371" i="13"/>
  <c r="AI500" i="13"/>
  <c r="Z611" i="13"/>
  <c r="AD611" i="13"/>
  <c r="AG611" i="13"/>
  <c r="Y611" i="13"/>
  <c r="AE611" i="13"/>
  <c r="AK563"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CI47" i="14" s="1"/>
  <c r="AC611" i="13"/>
  <c r="CJ609" i="14"/>
  <c r="AF611" i="13"/>
  <c r="AA71" i="13"/>
  <c r="AG71" i="13"/>
  <c r="CJ69" i="14"/>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BV37" i="14"/>
  <c r="AK458" i="13"/>
  <c r="AG500" i="13"/>
  <c r="AH509" i="13"/>
  <c r="AE509" i="13"/>
  <c r="Y569" i="13"/>
  <c r="CI569" i="14"/>
  <c r="Z569" i="13"/>
  <c r="Y47" i="13"/>
  <c r="BV46" i="14"/>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CJ36" i="14" s="1"/>
  <c r="AB569" i="13"/>
  <c r="AE47" i="13"/>
  <c r="CI611" i="14"/>
  <c r="AK479" i="13"/>
  <c r="AK548" i="13"/>
  <c r="CI71" i="14"/>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42" i="10" s="1"/>
  <c r="BP346" i="3"/>
  <c r="BB347" i="14" s="1"/>
  <c r="BN346" i="14" s="1"/>
  <c r="N41" i="10" s="1"/>
  <c r="DW1" i="18" s="1"/>
  <c r="BT346" i="3"/>
  <c r="BF347" i="14" s="1"/>
  <c r="BR346" i="14" s="1"/>
  <c r="BM346" i="3"/>
  <c r="AY347" i="14" s="1"/>
  <c r="BK346" i="14" s="1"/>
  <c r="E41" i="10" s="1"/>
  <c r="DT1" i="18" s="1"/>
  <c r="BQ346" i="3"/>
  <c r="BC347" i="14" s="1"/>
  <c r="BO346" i="14" s="1"/>
  <c r="BU346" i="3"/>
  <c r="BG347" i="14" s="1"/>
  <c r="BS346" i="14" s="1"/>
  <c r="AC41" i="10" s="1"/>
  <c r="EB1" i="18" s="1"/>
  <c r="BN346" i="3"/>
  <c r="AZ347" i="14" s="1"/>
  <c r="BL346" i="14" s="1"/>
  <c r="BR346" i="3"/>
  <c r="BD347" i="14" s="1"/>
  <c r="BP346" i="14" s="1"/>
  <c r="T42" i="10" s="1"/>
  <c r="BV346" i="3"/>
  <c r="BH347" i="14" s="1"/>
  <c r="BT346" i="14" s="1"/>
  <c r="AF42" i="10" s="1"/>
  <c r="BO346" i="3"/>
  <c r="BA347" i="14" s="1"/>
  <c r="BM346" i="14" s="1"/>
  <c r="K41" i="10" s="1"/>
  <c r="DV1" i="18" s="1"/>
  <c r="BS346" i="3"/>
  <c r="BE347" i="14" s="1"/>
  <c r="BQ346" i="14" s="1"/>
  <c r="W42" i="10" s="1"/>
  <c r="BW346" i="3"/>
  <c r="BI347" i="14" s="1"/>
  <c r="BU346" i="14" s="1"/>
  <c r="AI41" i="10" s="1"/>
  <c r="ED1" i="18"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AA383" i="13" l="1"/>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DU1" i="18" s="1"/>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CJ381" i="14"/>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D383" i="13"/>
  <c r="AF575" i="13"/>
  <c r="AE575" i="13"/>
  <c r="Y623" i="13"/>
  <c r="Y383" i="13"/>
  <c r="CI383" i="14"/>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AR345" i="13"/>
  <c r="H345" i="13"/>
  <c r="Y4" i="10" s="1"/>
  <c r="T346" i="13"/>
  <c r="D345" i="13"/>
  <c r="M4" i="10" s="1"/>
  <c r="P346" i="13"/>
  <c r="AO345" i="13"/>
  <c r="B345" i="13"/>
  <c r="N346" i="13"/>
  <c r="G12" i="10" s="1"/>
  <c r="AM345" i="13"/>
  <c r="AL345" i="13"/>
  <c r="A345" i="13"/>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B41" i="10"/>
  <c r="V13" i="10"/>
  <c r="G14" i="10"/>
  <c r="AK332" i="13"/>
  <c r="AK893" i="13"/>
  <c r="Q41" i="10"/>
  <c r="DX1" i="18" s="1"/>
  <c r="AK797" i="13"/>
  <c r="AK137" i="13"/>
  <c r="CJ792" i="14"/>
  <c r="CI341" i="14"/>
  <c r="AE863" i="13"/>
  <c r="V18" i="10"/>
  <c r="V12" i="10"/>
  <c r="V10" i="10"/>
  <c r="V15" i="10"/>
  <c r="V16"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C345" i="13"/>
  <c r="AN345" i="13" s="1"/>
  <c r="AK902" i="13"/>
  <c r="AK812" i="13"/>
  <c r="D5" i="10"/>
  <c r="CJ861" i="14"/>
  <c r="AH338" i="13"/>
  <c r="CJ336" i="14"/>
  <c r="AI338" i="13"/>
  <c r="Y794" i="13"/>
  <c r="Y788" i="13"/>
  <c r="CI788" i="14"/>
  <c r="D10" i="10"/>
  <c r="D15" i="10"/>
  <c r="AC344" i="13"/>
  <c r="AG344" i="13"/>
  <c r="AF344" i="13"/>
  <c r="AJ344" i="13"/>
  <c r="CJ342" i="14"/>
  <c r="Y758" i="13"/>
  <c r="CJ756" i="14"/>
  <c r="AB341" i="13"/>
  <c r="AF341" i="13"/>
  <c r="AE341" i="13"/>
  <c r="AI341" i="13"/>
  <c r="AH770" i="13"/>
  <c r="CJ768" i="14"/>
  <c r="AI770" i="13"/>
  <c r="V14" i="10"/>
  <c r="Y10" i="10"/>
  <c r="M10" i="10"/>
  <c r="AH13" i="10"/>
  <c r="G18" i="10"/>
  <c r="AK17" i="10"/>
  <c r="J15"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P4" i="6" l="1"/>
  <c r="AI38" i="10"/>
  <c r="O4" i="6"/>
  <c r="AF38" i="10"/>
  <c r="AP345" i="13"/>
  <c r="AC347" i="13" s="1"/>
  <c r="AU345" i="13"/>
  <c r="AH347" i="13" s="1"/>
  <c r="AS345" i="13"/>
  <c r="AF347" i="13" s="1"/>
  <c r="AE10" i="10"/>
  <c r="S13" i="10"/>
  <c r="D11" i="10"/>
  <c r="G17" i="10"/>
  <c r="AL42" i="10"/>
  <c r="N34" i="9" s="1"/>
  <c r="FT1" i="18" s="1"/>
  <c r="G3" i="10"/>
  <c r="AK527" i="13"/>
  <c r="G5" i="10"/>
  <c r="G4" i="10"/>
  <c r="V5" i="10"/>
  <c r="M5" i="10"/>
  <c r="AH5" i="10"/>
  <c r="AH4" i="10"/>
  <c r="AK92" i="13"/>
  <c r="AK4" i="10"/>
  <c r="AL31" i="10"/>
  <c r="Q38" i="10"/>
  <c r="J4" i="6"/>
  <c r="L4" i="6"/>
  <c r="W38" i="10"/>
  <c r="M4" i="6"/>
  <c r="Z38" i="10"/>
  <c r="K4" i="6"/>
  <c r="T38" i="10"/>
  <c r="AL28" i="10"/>
  <c r="DQ1" i="18"/>
  <c r="L3" i="7"/>
  <c r="DR1" i="18"/>
  <c r="M3" i="7"/>
  <c r="K3" i="7"/>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AL41" i="10"/>
  <c r="DS1" i="18"/>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AN31" i="10" s="1"/>
  <c r="CI347" i="14"/>
  <c r="AL43" i="10" s="1"/>
  <c r="S12" i="10"/>
  <c r="S15" i="10"/>
  <c r="G13" i="10"/>
  <c r="G15" i="10"/>
  <c r="Y3" i="10"/>
  <c r="P4" i="10"/>
  <c r="AK12" i="10"/>
  <c r="D4" i="10"/>
  <c r="P5" i="10"/>
  <c r="AH14" i="10"/>
  <c r="M6" i="10" l="1"/>
  <c r="F8" i="7"/>
  <c r="N49" i="10" s="1"/>
  <c r="G6" i="10"/>
  <c r="AH6" i="10"/>
  <c r="N33" i="9"/>
  <c r="M34" i="11" s="1"/>
  <c r="N35" i="9"/>
  <c r="M36" i="11" s="1"/>
  <c r="M39" i="21" s="1"/>
  <c r="M37" i="22" s="1"/>
  <c r="M35" i="11"/>
  <c r="V19" i="10"/>
  <c r="Y19" i="10"/>
  <c r="AH19" i="10"/>
  <c r="DM1" i="18"/>
  <c r="H3" i="7"/>
  <c r="DO1" i="18"/>
  <c r="J3" i="7"/>
  <c r="I3" i="7"/>
  <c r="DN1" i="18"/>
  <c r="G3" i="7"/>
  <c r="DL1" i="18"/>
  <c r="AK6" i="10"/>
  <c r="V6" i="10"/>
  <c r="AN28" i="10"/>
  <c r="AN35" i="10" s="1"/>
  <c r="AN36" i="10" s="1"/>
  <c r="AN15" i="10"/>
  <c r="AN38"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B8" i="7" l="1"/>
  <c r="B49" i="10" s="1"/>
  <c r="C8" i="7"/>
  <c r="E49" i="10" s="1"/>
  <c r="D8" i="7"/>
  <c r="H49" i="10" s="1"/>
  <c r="E8" i="7"/>
  <c r="K49" i="10" s="1"/>
  <c r="M34" i="21"/>
  <c r="M37" i="21"/>
  <c r="M35" i="22" s="1"/>
  <c r="GA1" i="18"/>
  <c r="M38" i="21"/>
  <c r="M36" i="22" s="1"/>
  <c r="AN37" i="10"/>
  <c r="N36" i="9"/>
  <c r="M37" i="11" s="1"/>
  <c r="AN19" i="10"/>
  <c r="M8" i="7"/>
  <c r="AI49" i="10" s="1"/>
  <c r="AN6" i="10"/>
  <c r="EQ1" i="18"/>
  <c r="FU1" i="18"/>
  <c r="M41" i="21" l="1"/>
  <c r="D42" i="21" s="1"/>
  <c r="M32" i="22"/>
  <c r="M39" i="22" s="1"/>
  <c r="M41" i="22" s="1"/>
  <c r="D42" i="22" s="1"/>
  <c r="K8" i="7"/>
  <c r="AC49" i="10" s="1"/>
  <c r="G8" i="7"/>
  <c r="Q49" i="10" s="1"/>
  <c r="L8" i="7"/>
  <c r="AF49" i="10" s="1"/>
  <c r="I8" i="7" l="1"/>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<sst xmlns="http://schemas.openxmlformats.org/spreadsheetml/2006/main" count="1545" uniqueCount="322">
  <si>
    <t>Dateiversion</t>
  </si>
  <si>
    <t>BEACHTEN SIE BITTE die aktuellen Hinweise zu dieser Datei auf der Internet-Seite des Bayerischen Sozialministeriums.</t>
  </si>
  <si>
    <t>Abrechnung der kindbezogenen Förderung</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</si>
  <si>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</si>
  <si>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</si>
  <si>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</si>
  <si>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</si>
  <si>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</si>
  <si>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</si>
  <si>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</si>
  <si>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</si>
  <si>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</si>
  <si>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</si>
  <si>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</si>
  <si>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</si>
  <si>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</si>
  <si>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</si>
  <si>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</si>
  <si>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</si>
  <si>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</si>
  <si>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</si>
  <si>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</si>
  <si>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</si>
  <si>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</si>
  <si>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</si>
  <si>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</si>
  <si>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</si>
  <si>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</si>
  <si>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</si>
  <si>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</si>
  <si>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</si>
  <si>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</si>
  <si>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</si>
  <si>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</si>
  <si>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</si>
  <si>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</si>
  <si>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</si>
  <si>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</si>
  <si>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</si>
  <si>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</si>
  <si>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</si>
  <si>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</si>
  <si>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</si>
  <si>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</si>
  <si>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</si>
  <si>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</si>
  <si>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</si>
  <si>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</si>
  <si>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</si>
  <si>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</si>
  <si>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</si>
  <si>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</si>
  <si>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</si>
  <si>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</si>
  <si>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</si>
  <si>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</si>
  <si>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</si>
  <si>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</si>
  <si>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</si>
  <si>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</si>
  <si>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</si>
  <si>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</si>
  <si>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</si>
  <si>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</si>
  <si>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</si>
  <si>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</si>
  <si>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</si>
  <si>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</si>
  <si>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</si>
  <si>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</si>
  <si>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</si>
  <si>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</si>
  <si>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</si>
  <si>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</si>
  <si>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</si>
  <si>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</si>
  <si>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</si>
  <si>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</si>
  <si>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</si>
  <si>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</si>
  <si>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</si>
  <si>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</si>
  <si>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</si>
  <si>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</si>
  <si>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</si>
  <si>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</si>
  <si>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</si>
  <si>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</si>
  <si>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</si>
  <si>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</si>
  <si>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</si>
  <si>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</si>
  <si>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</si>
  <si>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</si>
  <si>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</si>
  <si>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</si>
  <si>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</si>
  <si>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</si>
  <si>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</si>
  <si>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</si>
  <si>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</si>
  <si>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</si>
  <si>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</si>
  <si>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</si>
  <si>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</si>
  <si>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</si>
  <si>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</si>
  <si>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</si>
  <si>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</si>
  <si>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</si>
  <si>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</si>
  <si>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</si>
  <si>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</si>
  <si>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</si>
  <si>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</si>
  <si>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</si>
  <si>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</si>
  <si>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</si>
  <si>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</si>
  <si>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</si>
  <si>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</si>
  <si>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</si>
  <si>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</si>
  <si>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</si>
  <si>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</si>
  <si>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</si>
  <si>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</si>
  <si>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</si>
  <si>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</si>
  <si>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</si>
  <si>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</si>
  <si>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kfr.xls-Version</t>
  </si>
  <si>
    <t>Ergänzende Hinweise</t>
  </si>
  <si>
    <t>zum Antrag des Trägers</t>
  </si>
  <si>
    <t>vom</t>
  </si>
  <si>
    <t>für die Einrichtung</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</si>
  <si>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</si>
  <si>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</si>
  <si>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</si>
  <si>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</si>
  <si>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</si>
  <si>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</si>
  <si>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</si>
  <si>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</si>
  <si>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</si>
  <si>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</si>
  <si>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</si>
  <si>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</si>
  <si>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</si>
  <si>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</si>
  <si>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</si>
  <si>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</si>
  <si>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</si>
  <si>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</si>
  <si>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</si>
  <si>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</si>
  <si>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</si>
  <si>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</si>
  <si>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</si>
  <si>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</si>
  <si>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</si>
  <si>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</si>
  <si>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</si>
  <si>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</si>
  <si>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</si>
  <si>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</si>
  <si>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</si>
  <si>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[Name Kommune]</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</si>
  <si>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</si>
  <si>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</si>
  <si>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</si>
  <si>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</si>
  <si>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</si>
  <si>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</si>
  <si>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</si>
  <si>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</si>
  <si>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</si>
  <si>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</si>
  <si>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</si>
  <si>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</si>
  <si>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</si>
  <si>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</si>
  <si>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</si>
  <si>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</si>
  <si>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</si>
  <si>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</si>
  <si>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</si>
  <si>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</si>
  <si>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</si>
  <si>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</si>
  <si>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</si>
  <si>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</si>
  <si>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</si>
  <si>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</si>
  <si>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</si>
  <si>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</si>
  <si>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</si>
  <si>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</si>
  <si>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</si>
  <si>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</si>
  <si>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</si>
  <si>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</si>
  <si>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</si>
  <si>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</si>
  <si>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</si>
  <si>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</si>
  <si>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</si>
  <si>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</si>
  <si>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</si>
  <si>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</si>
  <si>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</si>
  <si>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</si>
  <si>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</si>
  <si>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</si>
  <si>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</si>
  <si>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</si>
  <si>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</si>
  <si>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</si>
  <si>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</si>
  <si>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</si>
  <si>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</si>
  <si>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</si>
  <si>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</si>
  <si>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</si>
  <si>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</si>
  <si>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</si>
  <si>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</si>
  <si>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</si>
  <si>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</si>
  <si>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</si>
  <si>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</si>
  <si>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</si>
  <si>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</si>
  <si>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</si>
  <si>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</si>
  <si>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</si>
  <si>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</si>
  <si>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</si>
  <si>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</si>
  <si>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</si>
  <si>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</si>
  <si>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</si>
  <si>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</si>
  <si>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</si>
  <si>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</si>
  <si>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</si>
  <si>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</si>
  <si>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</si>
  <si>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</si>
  <si>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</si>
  <si>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</si>
  <si>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</si>
  <si>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</si>
  <si>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</si>
  <si>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</si>
  <si>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</si>
  <si>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</si>
  <si>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</si>
  <si>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</si>
  <si>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</si>
  <si>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</si>
  <si>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</si>
  <si>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</si>
  <si>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</si>
  <si>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</si>
  <si>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</si>
  <si>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</si>
  <si>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IBAN</t>
  </si>
  <si>
    <t>3. Vermeiden Sie die Operation "Ausschneiden". Diese kann Formatierungs- und gravierende Berechnungsfehler verursachen.*)</t>
  </si>
  <si>
    <t>4. Vermeiden Sie die Operation "Unten ausfüllen" zwischen den Zeilen "Gewichtungsfaktoren/Zeitfaktoren/Kommune"</t>
  </si>
  <si>
    <t>5. Ihre Angaben werden automatisch in Berechnungsformeln und Antragsformulare übertragen. Weiße und orange Felder sollen und können nicht verändert werden.</t>
  </si>
  <si>
    <t>6. Wenn Sie alle gelben Felder vollständig ausgefüllt haben, können Sie die Anträge und das Beiblatt "Analyse" ausdrucken.</t>
  </si>
  <si>
    <t>7. Schicken Sie diese Ausdrucke unterschrieben an die Stadt/Gemeinde.</t>
  </si>
  <si>
    <t>8. Leiten Sie diese Datei in geeigneter Form (z.B. E-Mail) an die Stadt/Gemeinde weiter, bei der Sie den Antrag stellen.</t>
  </si>
  <si>
    <t>9. Archivieren Sie diese Datei für Nachfragen, Prüfungen etc.</t>
  </si>
  <si>
    <r>
      <t xml:space="preserve">2. Bei Kurzzeitbuchungen müssen zusätzlich zu den grünen Feldern unter "Ferienbuchungen" </t>
    </r>
    <r>
      <rPr>
        <b/>
        <sz val="10"/>
        <rFont val="Arial"/>
        <family val="2"/>
      </rPr>
      <t xml:space="preserve">die errechneten Monate in den gelben Feldern bei den Monaten eingetragen werden, </t>
    </r>
    <r>
      <rPr>
        <sz val="10"/>
        <rFont val="Arial"/>
        <family val="2"/>
      </rPr>
      <t>sie werden sonst bei der Berechnung der Förderung nicht berücksichtigt.</t>
    </r>
  </si>
  <si>
    <t>Bitte gelbe Felder ausfüllen</t>
  </si>
  <si>
    <t>Antragsteller</t>
  </si>
  <si>
    <t>verantwortlich</t>
  </si>
  <si>
    <t>[verantwortlich]</t>
  </si>
  <si>
    <t>Bankverbindung:</t>
  </si>
  <si>
    <t>Bank</t>
  </si>
  <si>
    <t>[Bankverbindung]</t>
  </si>
  <si>
    <t>Kto.inhaber</t>
  </si>
  <si>
    <t>[Kontoinhaber]</t>
  </si>
  <si>
    <t>[IBAN]</t>
  </si>
  <si>
    <t>Zeitraum</t>
  </si>
  <si>
    <t>Datum Antrag</t>
  </si>
  <si>
    <t>[Datum]</t>
  </si>
  <si>
    <t>Antrag an</t>
  </si>
  <si>
    <t>[Bewilligungsstelle]</t>
  </si>
  <si>
    <t>Unterzeile</t>
  </si>
  <si>
    <t>[Sachbearbeiter/in]</t>
  </si>
  <si>
    <t>Straße</t>
  </si>
  <si>
    <t>Erhaltene Abschlagszahlung</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</si>
  <si>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</si>
  <si>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</si>
  <si>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</si>
  <si>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</si>
  <si>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den Bewilligungszeitraum hatten wir an Abschlagszahlungen erhalten</t>
  </si>
  <si>
    <t>Saldo</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</si>
  <si>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</si>
  <si>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kfr-ogts.xls-Version</t>
  </si>
  <si>
    <t xml:space="preserve">zum Antrag vom </t>
  </si>
  <si>
    <t>der Kommune</t>
  </si>
  <si>
    <t>Bew.stelle</t>
  </si>
  <si>
    <t>bewilligt ohne Änderung?</t>
  </si>
  <si>
    <t>Korrekturbetrag</t>
  </si>
  <si>
    <t>Geleistete Abschlagszahlung</t>
  </si>
  <si>
    <t>Aus Antrag übertragenen Wert ggf. überschreiben</t>
  </si>
  <si>
    <t>Anlage: Aufschlüsselung des Förderbetrags</t>
  </si>
  <si>
    <t>Für die offene Ganztagsschule im Kombi-Modell lt. Anhang wurden beantragt</t>
  </si>
  <si>
    <t>Die Fördersumme setzt sich wie folgt zusammen:</t>
  </si>
  <si>
    <t>ggf. Korrekturbetrag</t>
  </si>
  <si>
    <t>Als Gesamtfördersumme werden festgesetzt</t>
  </si>
  <si>
    <t>An Abschlagszahlungen wurden ausbezahlt</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</si>
  <si>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</si>
  <si>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</si>
  <si>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</si>
  <si>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</si>
  <si>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</si>
  <si>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01.09.2018 - 31.12.2018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</si>
</sst>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000\ 000\ 00"/>
    <numFmt numFmtId="165" formatCode="0&quot; Monat/e&quot;"/>
    <numFmt numFmtId="166" formatCode="0.00;\-0.00"/>
    <numFmt numFmtId="167" formatCode="#,##0.0"/>
    <numFmt numFmtId="168" formatCode="0.0"/>
    <numFmt numFmtId="169" formatCode="&quot;BLZ &quot;000\ 000\ 00"/>
    <numFmt numFmtId="170" formatCode="0.0%"/>
    <numFmt numFmtId="171" formatCode="#,##0.0000"/>
    <numFmt numFmtId="172" formatCode="#,##0.00\ [$€-407];\-#,##0.00\ [$€-407]"/>
    <numFmt numFmtId="173"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43" fontId="13" fillId="0" borderId="0" applyFont="0" applyFill="0" applyBorder="0" applyAlignment="0" applyProtection="0"/>
    <xf numFmtId="0" fontId="14" fillId="0" borderId="0"/>
  </cellStyleXfs>
  <cellXfs count="582">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5"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6"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7" fontId="9" fillId="3" borderId="16" xfId="0" applyNumberFormat="1" applyFont="1" applyFill="1" applyBorder="1"/>
    <xf numFmtId="167" fontId="0" fillId="0" borderId="0" xfId="0" applyNumberFormat="1"/>
    <xf numFmtId="168"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8" fontId="0" fillId="0" borderId="27" xfId="0" applyNumberFormat="1" applyBorder="1"/>
    <xf numFmtId="168" fontId="0" fillId="0" borderId="5" xfId="0" applyNumberFormat="1" applyBorder="1"/>
    <xf numFmtId="168" fontId="0" fillId="0" borderId="1" xfId="0" applyNumberFormat="1" applyBorder="1"/>
    <xf numFmtId="22" fontId="0" fillId="0" borderId="0" xfId="0" applyNumberFormat="1"/>
    <xf numFmtId="0" fontId="0" fillId="0" borderId="28" xfId="0" applyBorder="1"/>
    <xf numFmtId="168" fontId="0" fillId="0" borderId="29" xfId="0" applyNumberFormat="1" applyBorder="1"/>
    <xf numFmtId="168" fontId="0" fillId="0" borderId="10" xfId="0" applyNumberFormat="1" applyBorder="1"/>
    <xf numFmtId="168" fontId="0" fillId="0" borderId="7" xfId="0" applyNumberFormat="1" applyBorder="1"/>
    <xf numFmtId="22" fontId="0" fillId="0" borderId="15" xfId="0" applyNumberFormat="1" applyBorder="1"/>
    <xf numFmtId="0" fontId="0" fillId="0" borderId="30" xfId="0" applyBorder="1"/>
    <xf numFmtId="168" fontId="0" fillId="0" borderId="28" xfId="0" applyNumberFormat="1" applyBorder="1"/>
    <xf numFmtId="168" fontId="0" fillId="0" borderId="6" xfId="0" applyNumberFormat="1" applyBorder="1"/>
    <xf numFmtId="168" fontId="0" fillId="0" borderId="0" xfId="0" applyNumberFormat="1"/>
    <xf numFmtId="22" fontId="0" fillId="0" borderId="32" xfId="0" applyNumberFormat="1" applyBorder="1"/>
    <xf numFmtId="0" fontId="0" fillId="0" borderId="32" xfId="0" applyBorder="1"/>
    <xf numFmtId="22" fontId="1" fillId="0" borderId="0" xfId="0" applyNumberFormat="1" applyFont="1"/>
    <xf numFmtId="168" fontId="0" fillId="0" borderId="33" xfId="0" applyNumberFormat="1" applyBorder="1"/>
    <xf numFmtId="168" fontId="0" fillId="0" borderId="34" xfId="0" applyNumberFormat="1" applyBorder="1"/>
    <xf numFmtId="168"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1"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43" fontId="1" fillId="0" borderId="47" xfId="1" applyFont="1" applyBorder="1"/>
    <xf numFmtId="2" fontId="13" fillId="0" borderId="0" xfId="0" applyNumberFormat="1" applyFont="1" applyFill="1" applyBorder="1"/>
    <xf numFmtId="1" fontId="13" fillId="0" borderId="47" xfId="0" applyNumberFormat="1" applyFont="1" applyFill="1" applyBorder="1"/>
    <xf numFmtId="43" fontId="0" fillId="0" borderId="47" xfId="1" applyFont="1" applyBorder="1"/>
    <xf numFmtId="43"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0" fillId="11" borderId="44" xfId="0" applyFill="1" applyBorder="1" applyAlignment="1" applyProtection="1">
      <alignment horizontal="center" shrinkToFit="1"/>
    </xf>
    <xf numFmtId="0" fontId="1" fillId="12" borderId="1" xfId="0" applyFont="1" applyFill="1" applyBorder="1" applyAlignment="1" applyProtection="1">
      <alignment horizontal="center"/>
    </xf>
    <xf numFmtId="166"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0" fontId="14" fillId="6" borderId="85"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0" fillId="6" borderId="85" xfId="2" applyFont="1" applyFill="1" applyBorder="1" applyAlignment="1" applyProtection="1">
      <alignment horizontal="left"/>
      <protection locked="0"/>
    </xf>
    <xf numFmtId="0" fontId="1" fillId="0" borderId="0" xfId="2" applyFont="1"/>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0" fontId="0" fillId="0" borderId="0" xfId="0" applyBorder="1" applyProtection="1"/>
    <xf numFmtId="4" fontId="14" fillId="0" borderId="0" xfId="2" applyNumberFormat="1" applyBorder="1"/>
    <xf numFmtId="0" fontId="14" fillId="0" borderId="0" xfId="2" applyBorder="1" applyAlignment="1">
      <alignment horizontal="left"/>
    </xf>
    <xf numFmtId="0" fontId="13" fillId="0" borderId="0" xfId="2" applyFont="1" applyFill="1" applyBorder="1" applyAlignment="1">
      <alignment horizontal="left"/>
    </xf>
    <xf numFmtId="0" fontId="0" fillId="0" borderId="0" xfId="0" applyBorder="1" applyAlignment="1" applyProtection="1">
      <alignment horizontal="left"/>
    </xf>
    <xf numFmtId="4" fontId="0" fillId="0" borderId="0" xfId="0" applyNumberFormat="1"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43" fontId="0" fillId="0" borderId="0" xfId="1" applyFont="1" applyAlignment="1">
      <alignment horizontal="right" wrapText="1"/>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3" fontId="14" fillId="0" borderId="85" xfId="2" applyNumberFormat="1" applyBorder="1" applyAlignment="1" applyProtection="1">
      <alignment horizontal="left" vertical="top"/>
    </xf>
    <xf numFmtId="0" fontId="14" fillId="6" borderId="85" xfId="2" applyFill="1" applyBorder="1" applyProtection="1">
      <protection locked="0"/>
    </xf>
    <xf numFmtId="4" fontId="14" fillId="6" borderId="85" xfId="2" applyNumberFormat="1" applyFill="1" applyBorder="1" applyAlignment="1" applyProtection="1">
      <alignment horizontal="right"/>
      <protection locked="0"/>
    </xf>
    <xf numFmtId="0" fontId="14" fillId="0" borderId="0" xfId="2" applyAlignment="1" applyProtection="1">
      <alignment vertical="center" wrapText="1"/>
    </xf>
    <xf numFmtId="0" fontId="15" fillId="0" borderId="0" xfId="2" applyFont="1" applyAlignment="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10" fontId="14" fillId="0" borderId="0" xfId="2" applyNumberFormat="1" applyAlignment="1" applyProtection="1">
      <alignment vertical="center"/>
    </xf>
    <xf numFmtId="4" fontId="14" fillId="0" borderId="0" xfId="2" applyNumberFormat="1" applyBorder="1" applyProtection="1"/>
    <xf numFmtId="0" fontId="0" fillId="0" borderId="0" xfId="2" applyFont="1" applyFill="1" applyBorder="1" applyAlignment="1">
      <alignment horizontal="left"/>
    </xf>
    <xf numFmtId="4" fontId="14" fillId="0" borderId="79" xfId="2" applyNumberFormat="1" applyBorder="1" applyProtection="1"/>
    <xf numFmtId="0" fontId="14" fillId="0" borderId="79" xfId="2" applyBorder="1" applyAlignment="1" applyProtection="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ill="1" applyBorder="1" applyAlignment="1">
      <alignment horizontal="center" vertical="center"/>
    </xf>
    <xf numFmtId="4" fontId="0" fillId="10" borderId="16" xfId="0" applyNumberFormat="1" applyFill="1" applyBorder="1" applyAlignment="1">
      <alignment vertical="center"/>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8" borderId="2" xfId="0" applyFont="1" applyFill="1" applyBorder="1" applyAlignment="1">
      <alignment horizontal="left" vertical="top" wrapText="1" indent="1"/>
    </xf>
    <xf numFmtId="0" fontId="1" fillId="0" borderId="3" xfId="0" applyFont="1" applyBorder="1" applyAlignment="1">
      <alignment horizontal="left" vertical="top" wrapText="1" indent="1"/>
    </xf>
    <xf numFmtId="0" fontId="0" fillId="0" borderId="0" xfId="0" applyAlignment="1">
      <alignment horizontal="left" vertical="top" wrapText="1" indent="1"/>
    </xf>
    <xf numFmtId="0" fontId="0" fillId="0" borderId="2" xfId="0" applyBorder="1" applyAlignment="1">
      <alignment horizontal="left" vertical="top" wrapText="1" indent="1"/>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4"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4" fontId="0" fillId="0" borderId="0" xfId="0" applyNumberFormat="1" applyFill="1" applyBorder="1" applyAlignment="1" applyProtection="1">
      <alignment horizontal="left"/>
      <protection locked="0"/>
    </xf>
    <xf numFmtId="0" fontId="0" fillId="2" borderId="2" xfId="0" applyFill="1" applyBorder="1" applyAlignment="1" applyProtection="1">
      <alignment horizontal="left"/>
      <protection locked="0"/>
    </xf>
    <xf numFmtId="1" fontId="0" fillId="2" borderId="2" xfId="0" applyNumberFormat="1" applyFill="1" applyBorder="1" applyAlignment="1" applyProtection="1">
      <alignment horizontal="left"/>
      <protection locked="0"/>
    </xf>
    <xf numFmtId="49" fontId="0" fillId="2" borderId="2" xfId="0" applyNumberFormat="1" applyFill="1" applyBorder="1" applyAlignment="1" applyProtection="1">
      <alignment horizontal="left"/>
      <protection locked="0"/>
    </xf>
    <xf numFmtId="172" fontId="0" fillId="2" borderId="2" xfId="0" applyNumberFormat="1" applyFill="1" applyBorder="1" applyAlignment="1" applyProtection="1">
      <alignment horizontal="left"/>
      <protection locked="0"/>
    </xf>
    <xf numFmtId="0" fontId="0" fillId="0" borderId="2" xfId="0" applyBorder="1" applyAlignment="1">
      <alignment horizontal="left"/>
    </xf>
    <xf numFmtId="0" fontId="0" fillId="2" borderId="1" xfId="0" applyFill="1" applyBorder="1" applyAlignment="1" applyProtection="1">
      <alignment horizontal="left"/>
      <protection locked="0"/>
    </xf>
    <xf numFmtId="49" fontId="0" fillId="2" borderId="3" xfId="0" applyNumberFormat="1" applyFill="1" applyBorder="1" applyAlignment="1" applyProtection="1">
      <alignment horizontal="left"/>
      <protection locked="0"/>
    </xf>
    <xf numFmtId="0" fontId="1" fillId="0" borderId="0" xfId="0" applyFont="1" applyFill="1" applyBorder="1"/>
    <xf numFmtId="0" fontId="2" fillId="0" borderId="0" xfId="0" applyFont="1"/>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0" xfId="0" applyAlignment="1">
      <alignment horizontal="center"/>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0" fillId="0" borderId="54" xfId="0" applyFont="1" applyBorder="1" applyAlignment="1">
      <alignment horizontal="center" wrapText="1"/>
    </xf>
    <xf numFmtId="0" fontId="0" fillId="0" borderId="55" xfId="0" applyFont="1" applyBorder="1" applyAlignment="1">
      <alignment horizontal="center" wrapText="1"/>
    </xf>
    <xf numFmtId="0" fontId="1" fillId="0" borderId="0" xfId="0" applyFont="1" applyAlignment="1">
      <alignment horizontal="left"/>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0" fontId="0" fillId="0" borderId="0" xfId="0" applyBorder="1"/>
    <xf numFmtId="0" fontId="12" fillId="0" borderId="0" xfId="0" applyFont="1" applyFill="1" applyBorder="1" applyAlignment="1">
      <alignment horizontal="center" vertical="center" wrapText="1"/>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0" fillId="0" borderId="0" xfId="0" applyAlignment="1">
      <alignment horizontal="left" vertical="top" wrapText="1"/>
    </xf>
    <xf numFmtId="0" fontId="0" fillId="0" borderId="0" xfId="0"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3" fillId="0" borderId="0" xfId="0" applyFont="1" applyAlignment="1">
      <alignment horizontal="left" vertical="top" wrapText="1"/>
    </xf>
    <xf numFmtId="0" fontId="0" fillId="0" borderId="0" xfId="0" applyAlignment="1">
      <alignment horizontal="left"/>
    </xf>
    <xf numFmtId="0" fontId="0" fillId="0" borderId="0" xfId="0" applyAlignment="1">
      <alignment horizontal="left" shrinkToFit="1"/>
    </xf>
    <xf numFmtId="0" fontId="0" fillId="0" borderId="0" xfId="0" applyAlignment="1">
      <alignment wrapText="1"/>
    </xf>
    <xf numFmtId="0" fontId="0" fillId="0" borderId="0" xfId="0" applyFill="1" applyBorder="1" applyAlignment="1">
      <alignment horizontal="center"/>
    </xf>
    <xf numFmtId="0" fontId="0" fillId="0" borderId="0" xfId="0" applyFill="1" applyBorder="1" applyAlignment="1">
      <alignment wrapText="1"/>
    </xf>
    <xf numFmtId="0" fontId="10" fillId="0" borderId="0" xfId="0" applyFont="1" applyAlignment="1">
      <alignment horizontal="left" wrapText="1"/>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shrinkToFit="1"/>
    </xf>
    <xf numFmtId="0" fontId="0" fillId="0" borderId="3" xfId="0" applyBorder="1" applyAlignment="1">
      <alignment horizontal="left" shrinkToFit="1"/>
    </xf>
    <xf numFmtId="0" fontId="0" fillId="0" borderId="1" xfId="0" applyBorder="1" applyAlignment="1">
      <alignment horizontal="left" vertical="top" wrapText="1"/>
    </xf>
    <xf numFmtId="0" fontId="0" fillId="0" borderId="1" xfId="0" applyBorder="1"/>
    <xf numFmtId="49" fontId="0" fillId="0" borderId="0" xfId="0" applyNumberFormat="1" applyAlignment="1">
      <alignment horizontal="left" vertical="top" wrapText="1"/>
    </xf>
    <xf numFmtId="0" fontId="0" fillId="0" borderId="1" xfId="0" applyBorder="1" applyAlignment="1">
      <alignment horizontal="left" vertical="top" shrinkToFit="1"/>
    </xf>
    <xf numFmtId="169" fontId="0" fillId="0" borderId="1" xfId="0" applyNumberFormat="1" applyBorder="1" applyAlignment="1">
      <alignment horizontal="left" vertical="top" shrinkToFit="1"/>
    </xf>
    <xf numFmtId="0" fontId="0" fillId="0" borderId="0" xfId="0" applyFill="1" applyBorder="1" applyAlignment="1">
      <alignment vertical="top" wrapText="1"/>
    </xf>
    <xf numFmtId="0" fontId="5" fillId="0" borderId="0" xfId="0" applyFont="1" applyAlignment="1">
      <alignment horizontal="left" wrapText="1"/>
    </xf>
    <xf numFmtId="0" fontId="5" fillId="0" borderId="1" xfId="0" applyFont="1" applyBorder="1" applyAlignment="1">
      <alignment horizontal="left" wrapText="1"/>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0" fontId="0" fillId="0" borderId="8" xfId="0" applyBorder="1" applyAlignment="1">
      <alignment horizontal="right"/>
    </xf>
    <xf numFmtId="0" fontId="0" fillId="0" borderId="7" xfId="0" applyBorder="1" applyAlignment="1">
      <alignment horizontal="right"/>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37" xfId="0" applyNumberFormat="1" applyBorder="1"/>
    <xf numFmtId="2" fontId="0" fillId="0" borderId="2" xfId="0" applyNumberFormat="1" applyBorder="1"/>
    <xf numFmtId="2" fontId="0" fillId="0" borderId="68" xfId="0" applyNumberFormat="1" applyBorder="1"/>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0" fontId="0" fillId="0" borderId="72" xfId="0" applyNumberFormat="1" applyBorder="1"/>
    <xf numFmtId="170" fontId="0" fillId="0" borderId="3" xfId="0" applyNumberFormat="1" applyBorder="1"/>
    <xf numFmtId="170" fontId="0" fillId="0" borderId="32" xfId="0" applyNumberFormat="1" applyBorder="1"/>
    <xf numFmtId="0" fontId="0" fillId="0" borderId="72" xfId="0" applyBorder="1"/>
    <xf numFmtId="0" fontId="0" fillId="0" borderId="32" xfId="0" applyBorder="1"/>
    <xf numFmtId="2" fontId="0" fillId="0" borderId="14" xfId="0" applyNumberFormat="1" applyBorder="1"/>
    <xf numFmtId="2" fontId="0" fillId="0" borderId="1" xfId="0" applyNumberFormat="1" applyBorder="1"/>
    <xf numFmtId="2" fontId="0" fillId="0" borderId="69" xfId="0" applyNumberFormat="1" applyBorder="1"/>
    <xf numFmtId="2" fontId="0" fillId="0" borderId="72" xfId="0" applyNumberFormat="1" applyBorder="1" applyAlignment="1">
      <alignment horizontal="center"/>
    </xf>
    <xf numFmtId="2" fontId="0" fillId="0" borderId="73" xfId="0" applyNumberFormat="1" applyBorder="1" applyAlignment="1">
      <alignment horizontal="center"/>
    </xf>
    <xf numFmtId="170" fontId="0" fillId="0" borderId="17" xfId="0" applyNumberFormat="1" applyBorder="1"/>
    <xf numFmtId="0" fontId="0" fillId="0" borderId="37" xfId="0" applyBorder="1"/>
    <xf numFmtId="0" fontId="0" fillId="0" borderId="68" xfId="0" applyBorder="1"/>
    <xf numFmtId="0" fontId="0" fillId="0" borderId="14" xfId="0" applyBorder="1"/>
    <xf numFmtId="0" fontId="0" fillId="0" borderId="69" xfId="0" applyBorder="1"/>
    <xf numFmtId="2" fontId="0" fillId="0" borderId="0" xfId="0" applyNumberFormat="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4" fontId="0" fillId="0" borderId="0" xfId="0" applyNumberFormat="1" applyAlignment="1">
      <alignment horizontal="center"/>
    </xf>
    <xf numFmtId="4" fontId="0" fillId="0" borderId="3" xfId="0" applyNumberFormat="1" applyBorder="1" applyAlignment="1">
      <alignment horizontal="left"/>
    </xf>
    <xf numFmtId="4" fontId="0" fillId="0" borderId="3" xfId="0" applyNumberFormat="1" applyBorder="1" applyAlignment="1">
      <alignment horizontal="right"/>
    </xf>
    <xf numFmtId="4" fontId="1" fillId="0" borderId="0" xfId="0" applyNumberFormat="1" applyFont="1" applyAlignment="1">
      <alignment horizontal="center"/>
    </xf>
    <xf numFmtId="0" fontId="7" fillId="0" borderId="0" xfId="0" applyFont="1" applyAlignment="1">
      <alignment horizontal="left" vertical="top" wrapText="1"/>
    </xf>
    <xf numFmtId="0" fontId="7" fillId="0" borderId="0" xfId="0" applyFont="1" applyAlignment="1">
      <alignment horizontal="left"/>
    </xf>
    <xf numFmtId="0" fontId="0" fillId="0" borderId="0" xfId="0" applyAlignment="1">
      <alignmen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14" fillId="0" borderId="0" xfId="2" applyAlignment="1">
      <alignment wrapText="1"/>
    </xf>
    <xf numFmtId="0" fontId="14" fillId="6" borderId="47" xfId="2" applyFill="1" applyBorder="1" applyAlignment="1" applyProtection="1">
      <alignment horizontal="center" wrapText="1"/>
      <protection locked="0"/>
    </xf>
    <xf numFmtId="0" fontId="14" fillId="0" borderId="0" xfId="2" applyAlignment="1">
      <alignment horizontal="center"/>
    </xf>
    <xf numFmtId="0" fontId="13" fillId="0" borderId="0" xfId="0" applyFont="1" applyAlignment="1">
      <alignment horizontal="left" wrapText="1"/>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xf>
    <xf numFmtId="0" fontId="14" fillId="0" borderId="0" xfId="2" applyBorder="1" applyAlignment="1">
      <alignment horizontal="left"/>
    </xf>
    <xf numFmtId="0" fontId="13" fillId="0" borderId="0" xfId="2" applyFont="1" applyFill="1" applyBorder="1" applyAlignment="1">
      <alignment horizontal="left"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0" fontId="14" fillId="0" borderId="0" xfId="2" applyAlignment="1"/>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4" fillId="0" borderId="0" xfId="2" applyFill="1" applyAlignment="1">
      <alignment horizontal="left" shrinkToFit="1"/>
    </xf>
    <xf numFmtId="0" fontId="14" fillId="0" borderId="0" xfId="2" applyFill="1" applyAlignment="1">
      <alignment horizontal="left" vertical="top" shrinkToFit="1"/>
    </xf>
    <xf numFmtId="0" fontId="14" fillId="0" borderId="0" xfId="2" applyAlignment="1">
      <alignment horizontal="left" vertical="top"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Fill="1" applyAlignment="1">
      <alignment horizontal="left" wrapText="1"/>
    </xf>
    <xf numFmtId="0" fontId="14" fillId="0" borderId="0" xfId="2" applyAlignment="1">
      <alignment horizontal="left" wrapTex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3" fontId="14" fillId="0" borderId="85" xfId="2" applyNumberFormat="1" applyBorder="1" applyAlignment="1">
      <alignment horizontal="left" vertical="top" shrinkToFit="1"/>
    </xf>
    <xf numFmtId="0" fontId="14" fillId="0" borderId="0" xfId="2" applyAlignment="1" applyProtection="1">
      <alignment wrapText="1"/>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0" fillId="0" borderId="0" xfId="2" applyFont="1" applyAlignment="1" applyProtection="1">
      <alignment wrapText="1"/>
    </xf>
    <xf numFmtId="0" fontId="14" fillId="0" borderId="0" xfId="2" applyAlignment="1" applyProtection="1">
      <alignment vertical="top" wrapText="1"/>
    </xf>
    <xf numFmtId="0" fontId="0" fillId="0" borderId="0" xfId="2" applyFont="1" applyFill="1" applyBorder="1" applyAlignment="1">
      <alignment horizontal="left"/>
    </xf>
    <xf numFmtId="0" fontId="0" fillId="0" borderId="0" xfId="0" applyFont="1" applyFill="1" applyBorder="1" applyAlignment="1" applyProtection="1">
      <alignment horizontal="lef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14" fillId="0" borderId="0" xfId="2" applyAlignment="1" applyProtection="1"/>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Fill="1" applyAlignment="1" applyProtection="1">
      <alignment horizontal="left" shrinkToFi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0" fontId="14" fillId="0" borderId="0" xfId="2" applyAlignment="1" applyProtection="1">
      <alignment horizontal="left" shrinkToFit="1"/>
    </xf>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14" fillId="0" borderId="0" xfId="2" applyAlignment="1" applyProtection="1">
      <alignment horizontal="left" vertical="top" wrapText="1"/>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14" fontId="14" fillId="0" borderId="0" xfId="2" applyNumberFormat="1" applyFill="1" applyAlignment="1" applyProtection="1">
      <alignment horizontal="left" vertical="top" wrapText="1"/>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Users/geiere/AppData/Local/Temp/kfr-ogts01012016-31082016_300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Allgemeines"/>
      <sheetName val="Kinder"/>
      <sheetName val="Personal"/>
      <sheetName val="Kürzungsmonate"/>
      <sheetName val="Berechnung 4_5 _ x"/>
      <sheetName val="Antrag"/>
      <sheetName val="Analyse"/>
      <sheetName val="Bescheid"/>
      <sheetName val="Antrag Kommune"/>
      <sheetName val="Bescheid an Kommune"/>
      <sheetName val="Fördertabelle"/>
      <sheetName val="Berechnung Kommune"/>
      <sheetName val="Berechnung"/>
      <sheetName val="Fachkräfte"/>
      <sheetName val="Ergänzungskräfte"/>
      <sheetName val="Daten"/>
      <sheetName val="Tabelle1"/>
    </sheetNames>
    <sheetDataSet>
      <sheetData sheetId="0">
        <row r="1">
          <cell r="C1">
            <v>42765</v>
          </cell>
        </row>
      </sheetData>
      <sheetData sheetId="1">
        <row r="9">
          <cell r="F9">
            <v>1104.48</v>
          </cell>
        </row>
      </sheetData>
      <sheetData sheetId="2" refreshError="1"/>
      <sheetData sheetId="3" refreshError="1"/>
      <sheetData sheetId="4"/>
      <sheetData sheetId="5" refreshError="1"/>
      <sheetData sheetId="6" refreshError="1"/>
      <sheetData sheetId="7" refreshError="1"/>
      <sheetData sheetId="8">
        <row r="5">
          <cell r="B5">
            <v>0</v>
          </cell>
        </row>
      </sheetData>
      <sheetData sheetId="9">
        <row r="3">
          <cell r="B3">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7"/>
  <sheetViews>
    <sheetView showGridLines="0" tabSelected="1" workbookViewId="0">
      <selection activeCell="B2" sqref="B2:C2"/>
    </sheetView>
  </sheetViews>
  <sheetFormatPr baseColWidth="10" defaultColWidth="11.44140625" defaultRowHeight="13.2" x14ac:dyDescent="0.25"/>
  <cols>
    <col min="1" max="1" width="71" style="2" customWidth="1"/>
    <col min="2" max="2" width="49.33203125" style="2" customWidth="1"/>
    <col min="3" max="3" width="16" style="1" customWidth="1"/>
    <col min="4" max="16384" width="11.44140625" style="1"/>
  </cols>
  <sheetData>
    <row r="1" spans="1:3" x14ac:dyDescent="0.25">
      <c r="A1" s="3"/>
      <c r="B1" s="3" t="s">
        <v>0</v>
      </c>
      <c r="C1" s="4">
        <v>43452</v>
      </c>
    </row>
    <row r="2" spans="1:3" ht="26.4" x14ac:dyDescent="0.25">
      <c r="A2" s="5" t="s">
        <v>265</v>
      </c>
      <c r="B2" s="318" t="s">
        <v>1</v>
      </c>
      <c r="C2" s="318"/>
    </row>
    <row r="3" spans="1:3" x14ac:dyDescent="0.25">
      <c r="A3" s="5"/>
      <c r="B3" s="5"/>
    </row>
    <row r="4" spans="1:3" ht="15.6" x14ac:dyDescent="0.25">
      <c r="A4" s="319" t="s">
        <v>2</v>
      </c>
      <c r="B4" s="319"/>
      <c r="C4" s="319"/>
    </row>
    <row r="5" spans="1:3" x14ac:dyDescent="0.25">
      <c r="A5" s="320" t="s">
        <v>266</v>
      </c>
      <c r="B5" s="320"/>
      <c r="C5" s="320"/>
    </row>
    <row r="6" spans="1:3" ht="27.6" customHeight="1" x14ac:dyDescent="0.25">
      <c r="A6" s="320" t="s">
        <v>275</v>
      </c>
      <c r="B6" s="320"/>
      <c r="C6" s="320"/>
    </row>
    <row r="7" spans="1:3" x14ac:dyDescent="0.25">
      <c r="A7" s="321" t="s">
        <v>268</v>
      </c>
      <c r="B7" s="321"/>
      <c r="C7" s="321"/>
    </row>
    <row r="8" spans="1:3" x14ac:dyDescent="0.25">
      <c r="A8" s="321" t="s">
        <v>269</v>
      </c>
      <c r="B8" s="321"/>
      <c r="C8" s="321"/>
    </row>
    <row r="9" spans="1:3" x14ac:dyDescent="0.25">
      <c r="A9" s="324" t="s">
        <v>270</v>
      </c>
      <c r="B9" s="324"/>
      <c r="C9" s="324"/>
    </row>
    <row r="10" spans="1:3" x14ac:dyDescent="0.25">
      <c r="A10" s="324" t="s">
        <v>271</v>
      </c>
      <c r="B10" s="324"/>
      <c r="C10" s="324"/>
    </row>
    <row r="11" spans="1:3" x14ac:dyDescent="0.25">
      <c r="A11" s="324" t="s">
        <v>272</v>
      </c>
      <c r="B11" s="324"/>
      <c r="C11" s="324"/>
    </row>
    <row r="12" spans="1:3" x14ac:dyDescent="0.25">
      <c r="A12" s="324" t="s">
        <v>273</v>
      </c>
      <c r="B12" s="324"/>
      <c r="C12" s="324"/>
    </row>
    <row r="13" spans="1:3" x14ac:dyDescent="0.25">
      <c r="A13" s="324" t="s">
        <v>274</v>
      </c>
      <c r="B13" s="324"/>
      <c r="C13" s="324"/>
    </row>
    <row r="14" spans="1:3" ht="12.75" customHeight="1" x14ac:dyDescent="0.25">
      <c r="A14" s="322"/>
      <c r="B14" s="322"/>
      <c r="C14" s="322"/>
    </row>
    <row r="15" spans="1:3" x14ac:dyDescent="0.25">
      <c r="A15" s="323" t="s">
        <v>3</v>
      </c>
      <c r="B15" s="323"/>
      <c r="C15" s="323"/>
    </row>
    <row r="16" spans="1:3" x14ac:dyDescent="0.25">
      <c r="A16" s="323"/>
      <c r="B16" s="323"/>
      <c r="C16" s="323"/>
    </row>
    <row r="17" spans="1:1" x14ac:dyDescent="0.25">
      <c r="A17" s="1"/>
    </row>
  </sheetData>
  <sheetProtection password="9FF7" sheet="1" objects="1" scenarios="1"/>
  <mergeCells count="13">
    <mergeCell ref="A15:C16"/>
    <mergeCell ref="A8:C8"/>
    <mergeCell ref="A9:C9"/>
    <mergeCell ref="A10:C10"/>
    <mergeCell ref="A11:C11"/>
    <mergeCell ref="A12:C12"/>
    <mergeCell ref="A13:C13"/>
    <mergeCell ref="B2:C2"/>
    <mergeCell ref="A4:C4"/>
    <mergeCell ref="A5:C5"/>
    <mergeCell ref="A7:C7"/>
    <mergeCell ref="A14:C14"/>
    <mergeCell ref="A6:C6"/>
  </mergeCells>
  <phoneticPr fontId="5" type="noConversion"/>
  <pageMargins left="0.75" right="0.75" top="0.98" bottom="0.98" header="0.51" footer="0.5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zoomScaleNormal="100" workbookViewId="0">
      <pane xSplit="2" topLeftCell="C1" activePane="topRight" state="frozenSplit"/>
      <selection pane="topRight" activeCell="M34" sqref="M34"/>
    </sheetView>
  </sheetViews>
  <sheetFormatPr baseColWidth="10" defaultRowHeight="13.2" x14ac:dyDescent="0.25"/>
  <cols>
    <col min="1" max="1" width="12.88671875" style="260" customWidth="1"/>
    <col min="2" max="2" width="19.88671875" style="261" customWidth="1"/>
    <col min="3" max="3" width="4.6640625" style="260" customWidth="1"/>
    <col min="4" max="4" width="4.33203125" style="260" customWidth="1"/>
    <col min="5" max="5" width="11.5546875" style="260"/>
    <col min="6" max="6" width="7.44140625" style="260" customWidth="1"/>
    <col min="7" max="9" width="6.33203125" style="260" customWidth="1"/>
    <col min="10" max="10" width="5" style="260" customWidth="1"/>
    <col min="11" max="12" width="11.5546875" style="260"/>
    <col min="13" max="13" width="12.88671875" style="260" customWidth="1"/>
    <col min="14" max="14" width="7.33203125" style="260" customWidth="1"/>
    <col min="15" max="256" width="11.5546875" style="260"/>
    <col min="257" max="257" width="12.88671875" style="260" customWidth="1"/>
    <col min="258" max="258" width="19.88671875" style="260" customWidth="1"/>
    <col min="259" max="259" width="4.6640625" style="260" customWidth="1"/>
    <col min="260" max="260" width="4.33203125" style="260" customWidth="1"/>
    <col min="261" max="261" width="11.5546875" style="260"/>
    <col min="262" max="262" width="7.44140625" style="260" customWidth="1"/>
    <col min="263" max="265" width="6.33203125" style="260" customWidth="1"/>
    <col min="266" max="266" width="5" style="260" customWidth="1"/>
    <col min="267" max="268" width="11.5546875" style="260"/>
    <col min="269" max="269" width="12.88671875" style="260" customWidth="1"/>
    <col min="270" max="270" width="7.33203125" style="260" customWidth="1"/>
    <col min="271" max="512" width="11.5546875" style="260"/>
    <col min="513" max="513" width="12.88671875" style="260" customWidth="1"/>
    <col min="514" max="514" width="19.88671875" style="260" customWidth="1"/>
    <col min="515" max="515" width="4.6640625" style="260" customWidth="1"/>
    <col min="516" max="516" width="4.33203125" style="260" customWidth="1"/>
    <col min="517" max="517" width="11.5546875" style="260"/>
    <col min="518" max="518" width="7.44140625" style="260" customWidth="1"/>
    <col min="519" max="521" width="6.33203125" style="260" customWidth="1"/>
    <col min="522" max="522" width="5" style="260" customWidth="1"/>
    <col min="523" max="524" width="11.5546875" style="260"/>
    <col min="525" max="525" width="12.88671875" style="260" customWidth="1"/>
    <col min="526" max="526" width="7.33203125" style="260" customWidth="1"/>
    <col min="527" max="768" width="11.5546875" style="260"/>
    <col min="769" max="769" width="12.88671875" style="260" customWidth="1"/>
    <col min="770" max="770" width="19.88671875" style="260" customWidth="1"/>
    <col min="771" max="771" width="4.6640625" style="260" customWidth="1"/>
    <col min="772" max="772" width="4.33203125" style="260" customWidth="1"/>
    <col min="773" max="773" width="11.5546875" style="260"/>
    <col min="774" max="774" width="7.44140625" style="260" customWidth="1"/>
    <col min="775" max="777" width="6.33203125" style="260" customWidth="1"/>
    <col min="778" max="778" width="5" style="260" customWidth="1"/>
    <col min="779" max="780" width="11.5546875" style="260"/>
    <col min="781" max="781" width="12.88671875" style="260" customWidth="1"/>
    <col min="782" max="782" width="7.33203125" style="260" customWidth="1"/>
    <col min="783" max="1024" width="11.5546875" style="260"/>
    <col min="1025" max="1025" width="12.88671875" style="260" customWidth="1"/>
    <col min="1026" max="1026" width="19.88671875" style="260" customWidth="1"/>
    <col min="1027" max="1027" width="4.6640625" style="260" customWidth="1"/>
    <col min="1028" max="1028" width="4.33203125" style="260" customWidth="1"/>
    <col min="1029" max="1029" width="11.5546875" style="260"/>
    <col min="1030" max="1030" width="7.44140625" style="260" customWidth="1"/>
    <col min="1031" max="1033" width="6.33203125" style="260" customWidth="1"/>
    <col min="1034" max="1034" width="5" style="260" customWidth="1"/>
    <col min="1035" max="1036" width="11.5546875" style="260"/>
    <col min="1037" max="1037" width="12.88671875" style="260" customWidth="1"/>
    <col min="1038" max="1038" width="7.33203125" style="260" customWidth="1"/>
    <col min="1039" max="1280" width="11.5546875" style="260"/>
    <col min="1281" max="1281" width="12.88671875" style="260" customWidth="1"/>
    <col min="1282" max="1282" width="19.88671875" style="260" customWidth="1"/>
    <col min="1283" max="1283" width="4.6640625" style="260" customWidth="1"/>
    <col min="1284" max="1284" width="4.33203125" style="260" customWidth="1"/>
    <col min="1285" max="1285" width="11.5546875" style="260"/>
    <col min="1286" max="1286" width="7.44140625" style="260" customWidth="1"/>
    <col min="1287" max="1289" width="6.33203125" style="260" customWidth="1"/>
    <col min="1290" max="1290" width="5" style="260" customWidth="1"/>
    <col min="1291" max="1292" width="11.5546875" style="260"/>
    <col min="1293" max="1293" width="12.88671875" style="260" customWidth="1"/>
    <col min="1294" max="1294" width="7.33203125" style="260" customWidth="1"/>
    <col min="1295" max="1536" width="11.5546875" style="260"/>
    <col min="1537" max="1537" width="12.88671875" style="260" customWidth="1"/>
    <col min="1538" max="1538" width="19.88671875" style="260" customWidth="1"/>
    <col min="1539" max="1539" width="4.6640625" style="260" customWidth="1"/>
    <col min="1540" max="1540" width="4.33203125" style="260" customWidth="1"/>
    <col min="1541" max="1541" width="11.5546875" style="260"/>
    <col min="1542" max="1542" width="7.44140625" style="260" customWidth="1"/>
    <col min="1543" max="1545" width="6.33203125" style="260" customWidth="1"/>
    <col min="1546" max="1546" width="5" style="260" customWidth="1"/>
    <col min="1547" max="1548" width="11.5546875" style="260"/>
    <col min="1549" max="1549" width="12.88671875" style="260" customWidth="1"/>
    <col min="1550" max="1550" width="7.33203125" style="260" customWidth="1"/>
    <col min="1551" max="1792" width="11.5546875" style="260"/>
    <col min="1793" max="1793" width="12.88671875" style="260" customWidth="1"/>
    <col min="1794" max="1794" width="19.88671875" style="260" customWidth="1"/>
    <col min="1795" max="1795" width="4.6640625" style="260" customWidth="1"/>
    <col min="1796" max="1796" width="4.33203125" style="260" customWidth="1"/>
    <col min="1797" max="1797" width="11.5546875" style="260"/>
    <col min="1798" max="1798" width="7.44140625" style="260" customWidth="1"/>
    <col min="1799" max="1801" width="6.33203125" style="260" customWidth="1"/>
    <col min="1802" max="1802" width="5" style="260" customWidth="1"/>
    <col min="1803" max="1804" width="11.5546875" style="260"/>
    <col min="1805" max="1805" width="12.88671875" style="260" customWidth="1"/>
    <col min="1806" max="1806" width="7.33203125" style="260" customWidth="1"/>
    <col min="1807" max="2048" width="11.5546875" style="260"/>
    <col min="2049" max="2049" width="12.88671875" style="260" customWidth="1"/>
    <col min="2050" max="2050" width="19.88671875" style="260" customWidth="1"/>
    <col min="2051" max="2051" width="4.6640625" style="260" customWidth="1"/>
    <col min="2052" max="2052" width="4.33203125" style="260" customWidth="1"/>
    <col min="2053" max="2053" width="11.5546875" style="260"/>
    <col min="2054" max="2054" width="7.44140625" style="260" customWidth="1"/>
    <col min="2055" max="2057" width="6.33203125" style="260" customWidth="1"/>
    <col min="2058" max="2058" width="5" style="260" customWidth="1"/>
    <col min="2059" max="2060" width="11.5546875" style="260"/>
    <col min="2061" max="2061" width="12.88671875" style="260" customWidth="1"/>
    <col min="2062" max="2062" width="7.33203125" style="260" customWidth="1"/>
    <col min="2063" max="2304" width="11.5546875" style="260"/>
    <col min="2305" max="2305" width="12.88671875" style="260" customWidth="1"/>
    <col min="2306" max="2306" width="19.88671875" style="260" customWidth="1"/>
    <col min="2307" max="2307" width="4.6640625" style="260" customWidth="1"/>
    <col min="2308" max="2308" width="4.33203125" style="260" customWidth="1"/>
    <col min="2309" max="2309" width="11.5546875" style="260"/>
    <col min="2310" max="2310" width="7.44140625" style="260" customWidth="1"/>
    <col min="2311" max="2313" width="6.33203125" style="260" customWidth="1"/>
    <col min="2314" max="2314" width="5" style="260" customWidth="1"/>
    <col min="2315" max="2316" width="11.5546875" style="260"/>
    <col min="2317" max="2317" width="12.88671875" style="260" customWidth="1"/>
    <col min="2318" max="2318" width="7.33203125" style="260" customWidth="1"/>
    <col min="2319" max="2560" width="11.5546875" style="260"/>
    <col min="2561" max="2561" width="12.88671875" style="260" customWidth="1"/>
    <col min="2562" max="2562" width="19.88671875" style="260" customWidth="1"/>
    <col min="2563" max="2563" width="4.6640625" style="260" customWidth="1"/>
    <col min="2564" max="2564" width="4.33203125" style="260" customWidth="1"/>
    <col min="2565" max="2565" width="11.5546875" style="260"/>
    <col min="2566" max="2566" width="7.44140625" style="260" customWidth="1"/>
    <col min="2567" max="2569" width="6.33203125" style="260" customWidth="1"/>
    <col min="2570" max="2570" width="5" style="260" customWidth="1"/>
    <col min="2571" max="2572" width="11.5546875" style="260"/>
    <col min="2573" max="2573" width="12.88671875" style="260" customWidth="1"/>
    <col min="2574" max="2574" width="7.33203125" style="260" customWidth="1"/>
    <col min="2575" max="2816" width="11.5546875" style="260"/>
    <col min="2817" max="2817" width="12.88671875" style="260" customWidth="1"/>
    <col min="2818" max="2818" width="19.88671875" style="260" customWidth="1"/>
    <col min="2819" max="2819" width="4.6640625" style="260" customWidth="1"/>
    <col min="2820" max="2820" width="4.33203125" style="260" customWidth="1"/>
    <col min="2821" max="2821" width="11.5546875" style="260"/>
    <col min="2822" max="2822" width="7.44140625" style="260" customWidth="1"/>
    <col min="2823" max="2825" width="6.33203125" style="260" customWidth="1"/>
    <col min="2826" max="2826" width="5" style="260" customWidth="1"/>
    <col min="2827" max="2828" width="11.5546875" style="260"/>
    <col min="2829" max="2829" width="12.88671875" style="260" customWidth="1"/>
    <col min="2830" max="2830" width="7.33203125" style="260" customWidth="1"/>
    <col min="2831" max="3072" width="11.5546875" style="260"/>
    <col min="3073" max="3073" width="12.88671875" style="260" customWidth="1"/>
    <col min="3074" max="3074" width="19.88671875" style="260" customWidth="1"/>
    <col min="3075" max="3075" width="4.6640625" style="260" customWidth="1"/>
    <col min="3076" max="3076" width="4.33203125" style="260" customWidth="1"/>
    <col min="3077" max="3077" width="11.5546875" style="260"/>
    <col min="3078" max="3078" width="7.44140625" style="260" customWidth="1"/>
    <col min="3079" max="3081" width="6.33203125" style="260" customWidth="1"/>
    <col min="3082" max="3082" width="5" style="260" customWidth="1"/>
    <col min="3083" max="3084" width="11.5546875" style="260"/>
    <col min="3085" max="3085" width="12.88671875" style="260" customWidth="1"/>
    <col min="3086" max="3086" width="7.33203125" style="260" customWidth="1"/>
    <col min="3087" max="3328" width="11.5546875" style="260"/>
    <col min="3329" max="3329" width="12.88671875" style="260" customWidth="1"/>
    <col min="3330" max="3330" width="19.88671875" style="260" customWidth="1"/>
    <col min="3331" max="3331" width="4.6640625" style="260" customWidth="1"/>
    <col min="3332" max="3332" width="4.33203125" style="260" customWidth="1"/>
    <col min="3333" max="3333" width="11.5546875" style="260"/>
    <col min="3334" max="3334" width="7.44140625" style="260" customWidth="1"/>
    <col min="3335" max="3337" width="6.33203125" style="260" customWidth="1"/>
    <col min="3338" max="3338" width="5" style="260" customWidth="1"/>
    <col min="3339" max="3340" width="11.5546875" style="260"/>
    <col min="3341" max="3341" width="12.88671875" style="260" customWidth="1"/>
    <col min="3342" max="3342" width="7.33203125" style="260" customWidth="1"/>
    <col min="3343" max="3584" width="11.5546875" style="260"/>
    <col min="3585" max="3585" width="12.88671875" style="260" customWidth="1"/>
    <col min="3586" max="3586" width="19.88671875" style="260" customWidth="1"/>
    <col min="3587" max="3587" width="4.6640625" style="260" customWidth="1"/>
    <col min="3588" max="3588" width="4.33203125" style="260" customWidth="1"/>
    <col min="3589" max="3589" width="11.5546875" style="260"/>
    <col min="3590" max="3590" width="7.44140625" style="260" customWidth="1"/>
    <col min="3591" max="3593" width="6.33203125" style="260" customWidth="1"/>
    <col min="3594" max="3594" width="5" style="260" customWidth="1"/>
    <col min="3595" max="3596" width="11.5546875" style="260"/>
    <col min="3597" max="3597" width="12.88671875" style="260" customWidth="1"/>
    <col min="3598" max="3598" width="7.33203125" style="260" customWidth="1"/>
    <col min="3599" max="3840" width="11.5546875" style="260"/>
    <col min="3841" max="3841" width="12.88671875" style="260" customWidth="1"/>
    <col min="3842" max="3842" width="19.88671875" style="260" customWidth="1"/>
    <col min="3843" max="3843" width="4.6640625" style="260" customWidth="1"/>
    <col min="3844" max="3844" width="4.33203125" style="260" customWidth="1"/>
    <col min="3845" max="3845" width="11.5546875" style="260"/>
    <col min="3846" max="3846" width="7.44140625" style="260" customWidth="1"/>
    <col min="3847" max="3849" width="6.33203125" style="260" customWidth="1"/>
    <col min="3850" max="3850" width="5" style="260" customWidth="1"/>
    <col min="3851" max="3852" width="11.5546875" style="260"/>
    <col min="3853" max="3853" width="12.88671875" style="260" customWidth="1"/>
    <col min="3854" max="3854" width="7.33203125" style="260" customWidth="1"/>
    <col min="3855" max="4096" width="11.5546875" style="260"/>
    <col min="4097" max="4097" width="12.88671875" style="260" customWidth="1"/>
    <col min="4098" max="4098" width="19.88671875" style="260" customWidth="1"/>
    <col min="4099" max="4099" width="4.6640625" style="260" customWidth="1"/>
    <col min="4100" max="4100" width="4.33203125" style="260" customWidth="1"/>
    <col min="4101" max="4101" width="11.5546875" style="260"/>
    <col min="4102" max="4102" width="7.44140625" style="260" customWidth="1"/>
    <col min="4103" max="4105" width="6.33203125" style="260" customWidth="1"/>
    <col min="4106" max="4106" width="5" style="260" customWidth="1"/>
    <col min="4107" max="4108" width="11.5546875" style="260"/>
    <col min="4109" max="4109" width="12.88671875" style="260" customWidth="1"/>
    <col min="4110" max="4110" width="7.33203125" style="260" customWidth="1"/>
    <col min="4111" max="4352" width="11.5546875" style="260"/>
    <col min="4353" max="4353" width="12.88671875" style="260" customWidth="1"/>
    <col min="4354" max="4354" width="19.88671875" style="260" customWidth="1"/>
    <col min="4355" max="4355" width="4.6640625" style="260" customWidth="1"/>
    <col min="4356" max="4356" width="4.33203125" style="260" customWidth="1"/>
    <col min="4357" max="4357" width="11.5546875" style="260"/>
    <col min="4358" max="4358" width="7.44140625" style="260" customWidth="1"/>
    <col min="4359" max="4361" width="6.33203125" style="260" customWidth="1"/>
    <col min="4362" max="4362" width="5" style="260" customWidth="1"/>
    <col min="4363" max="4364" width="11.5546875" style="260"/>
    <col min="4365" max="4365" width="12.88671875" style="260" customWidth="1"/>
    <col min="4366" max="4366" width="7.33203125" style="260" customWidth="1"/>
    <col min="4367" max="4608" width="11.5546875" style="260"/>
    <col min="4609" max="4609" width="12.88671875" style="260" customWidth="1"/>
    <col min="4610" max="4610" width="19.88671875" style="260" customWidth="1"/>
    <col min="4611" max="4611" width="4.6640625" style="260" customWidth="1"/>
    <col min="4612" max="4612" width="4.33203125" style="260" customWidth="1"/>
    <col min="4613" max="4613" width="11.5546875" style="260"/>
    <col min="4614" max="4614" width="7.44140625" style="260" customWidth="1"/>
    <col min="4615" max="4617" width="6.33203125" style="260" customWidth="1"/>
    <col min="4618" max="4618" width="5" style="260" customWidth="1"/>
    <col min="4619" max="4620" width="11.5546875" style="260"/>
    <col min="4621" max="4621" width="12.88671875" style="260" customWidth="1"/>
    <col min="4622" max="4622" width="7.33203125" style="260" customWidth="1"/>
    <col min="4623" max="4864" width="11.5546875" style="260"/>
    <col min="4865" max="4865" width="12.88671875" style="260" customWidth="1"/>
    <col min="4866" max="4866" width="19.88671875" style="260" customWidth="1"/>
    <col min="4867" max="4867" width="4.6640625" style="260" customWidth="1"/>
    <col min="4868" max="4868" width="4.33203125" style="260" customWidth="1"/>
    <col min="4869" max="4869" width="11.5546875" style="260"/>
    <col min="4870" max="4870" width="7.44140625" style="260" customWidth="1"/>
    <col min="4871" max="4873" width="6.33203125" style="260" customWidth="1"/>
    <col min="4874" max="4874" width="5" style="260" customWidth="1"/>
    <col min="4875" max="4876" width="11.5546875" style="260"/>
    <col min="4877" max="4877" width="12.88671875" style="260" customWidth="1"/>
    <col min="4878" max="4878" width="7.33203125" style="260" customWidth="1"/>
    <col min="4879" max="5120" width="11.5546875" style="260"/>
    <col min="5121" max="5121" width="12.88671875" style="260" customWidth="1"/>
    <col min="5122" max="5122" width="19.88671875" style="260" customWidth="1"/>
    <col min="5123" max="5123" width="4.6640625" style="260" customWidth="1"/>
    <col min="5124" max="5124" width="4.33203125" style="260" customWidth="1"/>
    <col min="5125" max="5125" width="11.5546875" style="260"/>
    <col min="5126" max="5126" width="7.44140625" style="260" customWidth="1"/>
    <col min="5127" max="5129" width="6.33203125" style="260" customWidth="1"/>
    <col min="5130" max="5130" width="5" style="260" customWidth="1"/>
    <col min="5131" max="5132" width="11.5546875" style="260"/>
    <col min="5133" max="5133" width="12.88671875" style="260" customWidth="1"/>
    <col min="5134" max="5134" width="7.33203125" style="260" customWidth="1"/>
    <col min="5135" max="5376" width="11.5546875" style="260"/>
    <col min="5377" max="5377" width="12.88671875" style="260" customWidth="1"/>
    <col min="5378" max="5378" width="19.88671875" style="260" customWidth="1"/>
    <col min="5379" max="5379" width="4.6640625" style="260" customWidth="1"/>
    <col min="5380" max="5380" width="4.33203125" style="260" customWidth="1"/>
    <col min="5381" max="5381" width="11.5546875" style="260"/>
    <col min="5382" max="5382" width="7.44140625" style="260" customWidth="1"/>
    <col min="5383" max="5385" width="6.33203125" style="260" customWidth="1"/>
    <col min="5386" max="5386" width="5" style="260" customWidth="1"/>
    <col min="5387" max="5388" width="11.5546875" style="260"/>
    <col min="5389" max="5389" width="12.88671875" style="260" customWidth="1"/>
    <col min="5390" max="5390" width="7.33203125" style="260" customWidth="1"/>
    <col min="5391" max="5632" width="11.5546875" style="260"/>
    <col min="5633" max="5633" width="12.88671875" style="260" customWidth="1"/>
    <col min="5634" max="5634" width="19.88671875" style="260" customWidth="1"/>
    <col min="5635" max="5635" width="4.6640625" style="260" customWidth="1"/>
    <col min="5636" max="5636" width="4.33203125" style="260" customWidth="1"/>
    <col min="5637" max="5637" width="11.5546875" style="260"/>
    <col min="5638" max="5638" width="7.44140625" style="260" customWidth="1"/>
    <col min="5639" max="5641" width="6.33203125" style="260" customWidth="1"/>
    <col min="5642" max="5642" width="5" style="260" customWidth="1"/>
    <col min="5643" max="5644" width="11.5546875" style="260"/>
    <col min="5645" max="5645" width="12.88671875" style="260" customWidth="1"/>
    <col min="5646" max="5646" width="7.33203125" style="260" customWidth="1"/>
    <col min="5647" max="5888" width="11.5546875" style="260"/>
    <col min="5889" max="5889" width="12.88671875" style="260" customWidth="1"/>
    <col min="5890" max="5890" width="19.88671875" style="260" customWidth="1"/>
    <col min="5891" max="5891" width="4.6640625" style="260" customWidth="1"/>
    <col min="5892" max="5892" width="4.33203125" style="260" customWidth="1"/>
    <col min="5893" max="5893" width="11.5546875" style="260"/>
    <col min="5894" max="5894" width="7.44140625" style="260" customWidth="1"/>
    <col min="5895" max="5897" width="6.33203125" style="260" customWidth="1"/>
    <col min="5898" max="5898" width="5" style="260" customWidth="1"/>
    <col min="5899" max="5900" width="11.5546875" style="260"/>
    <col min="5901" max="5901" width="12.88671875" style="260" customWidth="1"/>
    <col min="5902" max="5902" width="7.33203125" style="260" customWidth="1"/>
    <col min="5903" max="6144" width="11.5546875" style="260"/>
    <col min="6145" max="6145" width="12.88671875" style="260" customWidth="1"/>
    <col min="6146" max="6146" width="19.88671875" style="260" customWidth="1"/>
    <col min="6147" max="6147" width="4.6640625" style="260" customWidth="1"/>
    <col min="6148" max="6148" width="4.33203125" style="260" customWidth="1"/>
    <col min="6149" max="6149" width="11.5546875" style="260"/>
    <col min="6150" max="6150" width="7.44140625" style="260" customWidth="1"/>
    <col min="6151" max="6153" width="6.33203125" style="260" customWidth="1"/>
    <col min="6154" max="6154" width="5" style="260" customWidth="1"/>
    <col min="6155" max="6156" width="11.5546875" style="260"/>
    <col min="6157" max="6157" width="12.88671875" style="260" customWidth="1"/>
    <col min="6158" max="6158" width="7.33203125" style="260" customWidth="1"/>
    <col min="6159" max="6400" width="11.5546875" style="260"/>
    <col min="6401" max="6401" width="12.88671875" style="260" customWidth="1"/>
    <col min="6402" max="6402" width="19.88671875" style="260" customWidth="1"/>
    <col min="6403" max="6403" width="4.6640625" style="260" customWidth="1"/>
    <col min="6404" max="6404" width="4.33203125" style="260" customWidth="1"/>
    <col min="6405" max="6405" width="11.5546875" style="260"/>
    <col min="6406" max="6406" width="7.44140625" style="260" customWidth="1"/>
    <col min="6407" max="6409" width="6.33203125" style="260" customWidth="1"/>
    <col min="6410" max="6410" width="5" style="260" customWidth="1"/>
    <col min="6411" max="6412" width="11.5546875" style="260"/>
    <col min="6413" max="6413" width="12.88671875" style="260" customWidth="1"/>
    <col min="6414" max="6414" width="7.33203125" style="260" customWidth="1"/>
    <col min="6415" max="6656" width="11.5546875" style="260"/>
    <col min="6657" max="6657" width="12.88671875" style="260" customWidth="1"/>
    <col min="6658" max="6658" width="19.88671875" style="260" customWidth="1"/>
    <col min="6659" max="6659" width="4.6640625" style="260" customWidth="1"/>
    <col min="6660" max="6660" width="4.33203125" style="260" customWidth="1"/>
    <col min="6661" max="6661" width="11.5546875" style="260"/>
    <col min="6662" max="6662" width="7.44140625" style="260" customWidth="1"/>
    <col min="6663" max="6665" width="6.33203125" style="260" customWidth="1"/>
    <col min="6666" max="6666" width="5" style="260" customWidth="1"/>
    <col min="6667" max="6668" width="11.5546875" style="260"/>
    <col min="6669" max="6669" width="12.88671875" style="260" customWidth="1"/>
    <col min="6670" max="6670" width="7.33203125" style="260" customWidth="1"/>
    <col min="6671" max="6912" width="11.5546875" style="260"/>
    <col min="6913" max="6913" width="12.88671875" style="260" customWidth="1"/>
    <col min="6914" max="6914" width="19.88671875" style="260" customWidth="1"/>
    <col min="6915" max="6915" width="4.6640625" style="260" customWidth="1"/>
    <col min="6916" max="6916" width="4.33203125" style="260" customWidth="1"/>
    <col min="6917" max="6917" width="11.5546875" style="260"/>
    <col min="6918" max="6918" width="7.44140625" style="260" customWidth="1"/>
    <col min="6919" max="6921" width="6.33203125" style="260" customWidth="1"/>
    <col min="6922" max="6922" width="5" style="260" customWidth="1"/>
    <col min="6923" max="6924" width="11.5546875" style="260"/>
    <col min="6925" max="6925" width="12.88671875" style="260" customWidth="1"/>
    <col min="6926" max="6926" width="7.33203125" style="260" customWidth="1"/>
    <col min="6927" max="7168" width="11.5546875" style="260"/>
    <col min="7169" max="7169" width="12.88671875" style="260" customWidth="1"/>
    <col min="7170" max="7170" width="19.88671875" style="260" customWidth="1"/>
    <col min="7171" max="7171" width="4.6640625" style="260" customWidth="1"/>
    <col min="7172" max="7172" width="4.33203125" style="260" customWidth="1"/>
    <col min="7173" max="7173" width="11.5546875" style="260"/>
    <col min="7174" max="7174" width="7.44140625" style="260" customWidth="1"/>
    <col min="7175" max="7177" width="6.33203125" style="260" customWidth="1"/>
    <col min="7178" max="7178" width="5" style="260" customWidth="1"/>
    <col min="7179" max="7180" width="11.5546875" style="260"/>
    <col min="7181" max="7181" width="12.88671875" style="260" customWidth="1"/>
    <col min="7182" max="7182" width="7.33203125" style="260" customWidth="1"/>
    <col min="7183" max="7424" width="11.5546875" style="260"/>
    <col min="7425" max="7425" width="12.88671875" style="260" customWidth="1"/>
    <col min="7426" max="7426" width="19.88671875" style="260" customWidth="1"/>
    <col min="7427" max="7427" width="4.6640625" style="260" customWidth="1"/>
    <col min="7428" max="7428" width="4.33203125" style="260" customWidth="1"/>
    <col min="7429" max="7429" width="11.5546875" style="260"/>
    <col min="7430" max="7430" width="7.44140625" style="260" customWidth="1"/>
    <col min="7431" max="7433" width="6.33203125" style="260" customWidth="1"/>
    <col min="7434" max="7434" width="5" style="260" customWidth="1"/>
    <col min="7435" max="7436" width="11.5546875" style="260"/>
    <col min="7437" max="7437" width="12.88671875" style="260" customWidth="1"/>
    <col min="7438" max="7438" width="7.33203125" style="260" customWidth="1"/>
    <col min="7439" max="7680" width="11.5546875" style="260"/>
    <col min="7681" max="7681" width="12.88671875" style="260" customWidth="1"/>
    <col min="7682" max="7682" width="19.88671875" style="260" customWidth="1"/>
    <col min="7683" max="7683" width="4.6640625" style="260" customWidth="1"/>
    <col min="7684" max="7684" width="4.33203125" style="260" customWidth="1"/>
    <col min="7685" max="7685" width="11.5546875" style="260"/>
    <col min="7686" max="7686" width="7.44140625" style="260" customWidth="1"/>
    <col min="7687" max="7689" width="6.33203125" style="260" customWidth="1"/>
    <col min="7690" max="7690" width="5" style="260" customWidth="1"/>
    <col min="7691" max="7692" width="11.5546875" style="260"/>
    <col min="7693" max="7693" width="12.88671875" style="260" customWidth="1"/>
    <col min="7694" max="7694" width="7.33203125" style="260" customWidth="1"/>
    <col min="7695" max="7936" width="11.5546875" style="260"/>
    <col min="7937" max="7937" width="12.88671875" style="260" customWidth="1"/>
    <col min="7938" max="7938" width="19.88671875" style="260" customWidth="1"/>
    <col min="7939" max="7939" width="4.6640625" style="260" customWidth="1"/>
    <col min="7940" max="7940" width="4.33203125" style="260" customWidth="1"/>
    <col min="7941" max="7941" width="11.5546875" style="260"/>
    <col min="7942" max="7942" width="7.44140625" style="260" customWidth="1"/>
    <col min="7943" max="7945" width="6.33203125" style="260" customWidth="1"/>
    <col min="7946" max="7946" width="5" style="260" customWidth="1"/>
    <col min="7947" max="7948" width="11.5546875" style="260"/>
    <col min="7949" max="7949" width="12.88671875" style="260" customWidth="1"/>
    <col min="7950" max="7950" width="7.33203125" style="260" customWidth="1"/>
    <col min="7951" max="8192" width="11.5546875" style="260"/>
    <col min="8193" max="8193" width="12.88671875" style="260" customWidth="1"/>
    <col min="8194" max="8194" width="19.88671875" style="260" customWidth="1"/>
    <col min="8195" max="8195" width="4.6640625" style="260" customWidth="1"/>
    <col min="8196" max="8196" width="4.33203125" style="260" customWidth="1"/>
    <col min="8197" max="8197" width="11.5546875" style="260"/>
    <col min="8198" max="8198" width="7.44140625" style="260" customWidth="1"/>
    <col min="8199" max="8201" width="6.33203125" style="260" customWidth="1"/>
    <col min="8202" max="8202" width="5" style="260" customWidth="1"/>
    <col min="8203" max="8204" width="11.5546875" style="260"/>
    <col min="8205" max="8205" width="12.88671875" style="260" customWidth="1"/>
    <col min="8206" max="8206" width="7.33203125" style="260" customWidth="1"/>
    <col min="8207" max="8448" width="11.5546875" style="260"/>
    <col min="8449" max="8449" width="12.88671875" style="260" customWidth="1"/>
    <col min="8450" max="8450" width="19.88671875" style="260" customWidth="1"/>
    <col min="8451" max="8451" width="4.6640625" style="260" customWidth="1"/>
    <col min="8452" max="8452" width="4.33203125" style="260" customWidth="1"/>
    <col min="8453" max="8453" width="11.5546875" style="260"/>
    <col min="8454" max="8454" width="7.44140625" style="260" customWidth="1"/>
    <col min="8455" max="8457" width="6.33203125" style="260" customWidth="1"/>
    <col min="8458" max="8458" width="5" style="260" customWidth="1"/>
    <col min="8459" max="8460" width="11.5546875" style="260"/>
    <col min="8461" max="8461" width="12.88671875" style="260" customWidth="1"/>
    <col min="8462" max="8462" width="7.33203125" style="260" customWidth="1"/>
    <col min="8463" max="8704" width="11.5546875" style="260"/>
    <col min="8705" max="8705" width="12.88671875" style="260" customWidth="1"/>
    <col min="8706" max="8706" width="19.88671875" style="260" customWidth="1"/>
    <col min="8707" max="8707" width="4.6640625" style="260" customWidth="1"/>
    <col min="8708" max="8708" width="4.33203125" style="260" customWidth="1"/>
    <col min="8709" max="8709" width="11.5546875" style="260"/>
    <col min="8710" max="8710" width="7.44140625" style="260" customWidth="1"/>
    <col min="8711" max="8713" width="6.33203125" style="260" customWidth="1"/>
    <col min="8714" max="8714" width="5" style="260" customWidth="1"/>
    <col min="8715" max="8716" width="11.5546875" style="260"/>
    <col min="8717" max="8717" width="12.88671875" style="260" customWidth="1"/>
    <col min="8718" max="8718" width="7.33203125" style="260" customWidth="1"/>
    <col min="8719" max="8960" width="11.5546875" style="260"/>
    <col min="8961" max="8961" width="12.88671875" style="260" customWidth="1"/>
    <col min="8962" max="8962" width="19.88671875" style="260" customWidth="1"/>
    <col min="8963" max="8963" width="4.6640625" style="260" customWidth="1"/>
    <col min="8964" max="8964" width="4.33203125" style="260" customWidth="1"/>
    <col min="8965" max="8965" width="11.5546875" style="260"/>
    <col min="8966" max="8966" width="7.44140625" style="260" customWidth="1"/>
    <col min="8967" max="8969" width="6.33203125" style="260" customWidth="1"/>
    <col min="8970" max="8970" width="5" style="260" customWidth="1"/>
    <col min="8971" max="8972" width="11.5546875" style="260"/>
    <col min="8973" max="8973" width="12.88671875" style="260" customWidth="1"/>
    <col min="8974" max="8974" width="7.33203125" style="260" customWidth="1"/>
    <col min="8975" max="9216" width="11.5546875" style="260"/>
    <col min="9217" max="9217" width="12.88671875" style="260" customWidth="1"/>
    <col min="9218" max="9218" width="19.88671875" style="260" customWidth="1"/>
    <col min="9219" max="9219" width="4.6640625" style="260" customWidth="1"/>
    <col min="9220" max="9220" width="4.33203125" style="260" customWidth="1"/>
    <col min="9221" max="9221" width="11.5546875" style="260"/>
    <col min="9222" max="9222" width="7.44140625" style="260" customWidth="1"/>
    <col min="9223" max="9225" width="6.33203125" style="260" customWidth="1"/>
    <col min="9226" max="9226" width="5" style="260" customWidth="1"/>
    <col min="9227" max="9228" width="11.5546875" style="260"/>
    <col min="9229" max="9229" width="12.88671875" style="260" customWidth="1"/>
    <col min="9230" max="9230" width="7.33203125" style="260" customWidth="1"/>
    <col min="9231" max="9472" width="11.5546875" style="260"/>
    <col min="9473" max="9473" width="12.88671875" style="260" customWidth="1"/>
    <col min="9474" max="9474" width="19.88671875" style="260" customWidth="1"/>
    <col min="9475" max="9475" width="4.6640625" style="260" customWidth="1"/>
    <col min="9476" max="9476" width="4.33203125" style="260" customWidth="1"/>
    <col min="9477" max="9477" width="11.5546875" style="260"/>
    <col min="9478" max="9478" width="7.44140625" style="260" customWidth="1"/>
    <col min="9479" max="9481" width="6.33203125" style="260" customWidth="1"/>
    <col min="9482" max="9482" width="5" style="260" customWidth="1"/>
    <col min="9483" max="9484" width="11.5546875" style="260"/>
    <col min="9485" max="9485" width="12.88671875" style="260" customWidth="1"/>
    <col min="9486" max="9486" width="7.33203125" style="260" customWidth="1"/>
    <col min="9487" max="9728" width="11.5546875" style="260"/>
    <col min="9729" max="9729" width="12.88671875" style="260" customWidth="1"/>
    <col min="9730" max="9730" width="19.88671875" style="260" customWidth="1"/>
    <col min="9731" max="9731" width="4.6640625" style="260" customWidth="1"/>
    <col min="9732" max="9732" width="4.33203125" style="260" customWidth="1"/>
    <col min="9733" max="9733" width="11.5546875" style="260"/>
    <col min="9734" max="9734" width="7.44140625" style="260" customWidth="1"/>
    <col min="9735" max="9737" width="6.33203125" style="260" customWidth="1"/>
    <col min="9738" max="9738" width="5" style="260" customWidth="1"/>
    <col min="9739" max="9740" width="11.5546875" style="260"/>
    <col min="9741" max="9741" width="12.88671875" style="260" customWidth="1"/>
    <col min="9742" max="9742" width="7.33203125" style="260" customWidth="1"/>
    <col min="9743" max="9984" width="11.5546875" style="260"/>
    <col min="9985" max="9985" width="12.88671875" style="260" customWidth="1"/>
    <col min="9986" max="9986" width="19.88671875" style="260" customWidth="1"/>
    <col min="9987" max="9987" width="4.6640625" style="260" customWidth="1"/>
    <col min="9988" max="9988" width="4.33203125" style="260" customWidth="1"/>
    <col min="9989" max="9989" width="11.5546875" style="260"/>
    <col min="9990" max="9990" width="7.44140625" style="260" customWidth="1"/>
    <col min="9991" max="9993" width="6.33203125" style="260" customWidth="1"/>
    <col min="9994" max="9994" width="5" style="260" customWidth="1"/>
    <col min="9995" max="9996" width="11.5546875" style="260"/>
    <col min="9997" max="9997" width="12.88671875" style="260" customWidth="1"/>
    <col min="9998" max="9998" width="7.33203125" style="260" customWidth="1"/>
    <col min="9999" max="10240" width="11.5546875" style="260"/>
    <col min="10241" max="10241" width="12.88671875" style="260" customWidth="1"/>
    <col min="10242" max="10242" width="19.88671875" style="260" customWidth="1"/>
    <col min="10243" max="10243" width="4.6640625" style="260" customWidth="1"/>
    <col min="10244" max="10244" width="4.33203125" style="260" customWidth="1"/>
    <col min="10245" max="10245" width="11.5546875" style="260"/>
    <col min="10246" max="10246" width="7.44140625" style="260" customWidth="1"/>
    <col min="10247" max="10249" width="6.33203125" style="260" customWidth="1"/>
    <col min="10250" max="10250" width="5" style="260" customWidth="1"/>
    <col min="10251" max="10252" width="11.5546875" style="260"/>
    <col min="10253" max="10253" width="12.88671875" style="260" customWidth="1"/>
    <col min="10254" max="10254" width="7.33203125" style="260" customWidth="1"/>
    <col min="10255" max="10496" width="11.5546875" style="260"/>
    <col min="10497" max="10497" width="12.88671875" style="260" customWidth="1"/>
    <col min="10498" max="10498" width="19.88671875" style="260" customWidth="1"/>
    <col min="10499" max="10499" width="4.6640625" style="260" customWidth="1"/>
    <col min="10500" max="10500" width="4.33203125" style="260" customWidth="1"/>
    <col min="10501" max="10501" width="11.5546875" style="260"/>
    <col min="10502" max="10502" width="7.44140625" style="260" customWidth="1"/>
    <col min="10503" max="10505" width="6.33203125" style="260" customWidth="1"/>
    <col min="10506" max="10506" width="5" style="260" customWidth="1"/>
    <col min="10507" max="10508" width="11.5546875" style="260"/>
    <col min="10509" max="10509" width="12.88671875" style="260" customWidth="1"/>
    <col min="10510" max="10510" width="7.33203125" style="260" customWidth="1"/>
    <col min="10511" max="10752" width="11.5546875" style="260"/>
    <col min="10753" max="10753" width="12.88671875" style="260" customWidth="1"/>
    <col min="10754" max="10754" width="19.88671875" style="260" customWidth="1"/>
    <col min="10755" max="10755" width="4.6640625" style="260" customWidth="1"/>
    <col min="10756" max="10756" width="4.33203125" style="260" customWidth="1"/>
    <col min="10757" max="10757" width="11.5546875" style="260"/>
    <col min="10758" max="10758" width="7.44140625" style="260" customWidth="1"/>
    <col min="10759" max="10761" width="6.33203125" style="260" customWidth="1"/>
    <col min="10762" max="10762" width="5" style="260" customWidth="1"/>
    <col min="10763" max="10764" width="11.5546875" style="260"/>
    <col min="10765" max="10765" width="12.88671875" style="260" customWidth="1"/>
    <col min="10766" max="10766" width="7.33203125" style="260" customWidth="1"/>
    <col min="10767" max="11008" width="11.5546875" style="260"/>
    <col min="11009" max="11009" width="12.88671875" style="260" customWidth="1"/>
    <col min="11010" max="11010" width="19.88671875" style="260" customWidth="1"/>
    <col min="11011" max="11011" width="4.6640625" style="260" customWidth="1"/>
    <col min="11012" max="11012" width="4.33203125" style="260" customWidth="1"/>
    <col min="11013" max="11013" width="11.5546875" style="260"/>
    <col min="11014" max="11014" width="7.44140625" style="260" customWidth="1"/>
    <col min="11015" max="11017" width="6.33203125" style="260" customWidth="1"/>
    <col min="11018" max="11018" width="5" style="260" customWidth="1"/>
    <col min="11019" max="11020" width="11.5546875" style="260"/>
    <col min="11021" max="11021" width="12.88671875" style="260" customWidth="1"/>
    <col min="11022" max="11022" width="7.33203125" style="260" customWidth="1"/>
    <col min="11023" max="11264" width="11.5546875" style="260"/>
    <col min="11265" max="11265" width="12.88671875" style="260" customWidth="1"/>
    <col min="11266" max="11266" width="19.88671875" style="260" customWidth="1"/>
    <col min="11267" max="11267" width="4.6640625" style="260" customWidth="1"/>
    <col min="11268" max="11268" width="4.33203125" style="260" customWidth="1"/>
    <col min="11269" max="11269" width="11.5546875" style="260"/>
    <col min="11270" max="11270" width="7.44140625" style="260" customWidth="1"/>
    <col min="11271" max="11273" width="6.33203125" style="260" customWidth="1"/>
    <col min="11274" max="11274" width="5" style="260" customWidth="1"/>
    <col min="11275" max="11276" width="11.5546875" style="260"/>
    <col min="11277" max="11277" width="12.88671875" style="260" customWidth="1"/>
    <col min="11278" max="11278" width="7.33203125" style="260" customWidth="1"/>
    <col min="11279" max="11520" width="11.5546875" style="260"/>
    <col min="11521" max="11521" width="12.88671875" style="260" customWidth="1"/>
    <col min="11522" max="11522" width="19.88671875" style="260" customWidth="1"/>
    <col min="11523" max="11523" width="4.6640625" style="260" customWidth="1"/>
    <col min="11524" max="11524" width="4.33203125" style="260" customWidth="1"/>
    <col min="11525" max="11525" width="11.5546875" style="260"/>
    <col min="11526" max="11526" width="7.44140625" style="260" customWidth="1"/>
    <col min="11527" max="11529" width="6.33203125" style="260" customWidth="1"/>
    <col min="11530" max="11530" width="5" style="260" customWidth="1"/>
    <col min="11531" max="11532" width="11.5546875" style="260"/>
    <col min="11533" max="11533" width="12.88671875" style="260" customWidth="1"/>
    <col min="11534" max="11534" width="7.33203125" style="260" customWidth="1"/>
    <col min="11535" max="11776" width="11.5546875" style="260"/>
    <col min="11777" max="11777" width="12.88671875" style="260" customWidth="1"/>
    <col min="11778" max="11778" width="19.88671875" style="260" customWidth="1"/>
    <col min="11779" max="11779" width="4.6640625" style="260" customWidth="1"/>
    <col min="11780" max="11780" width="4.33203125" style="260" customWidth="1"/>
    <col min="11781" max="11781" width="11.5546875" style="260"/>
    <col min="11782" max="11782" width="7.44140625" style="260" customWidth="1"/>
    <col min="11783" max="11785" width="6.33203125" style="260" customWidth="1"/>
    <col min="11786" max="11786" width="5" style="260" customWidth="1"/>
    <col min="11787" max="11788" width="11.5546875" style="260"/>
    <col min="11789" max="11789" width="12.88671875" style="260" customWidth="1"/>
    <col min="11790" max="11790" width="7.33203125" style="260" customWidth="1"/>
    <col min="11791" max="12032" width="11.5546875" style="260"/>
    <col min="12033" max="12033" width="12.88671875" style="260" customWidth="1"/>
    <col min="12034" max="12034" width="19.88671875" style="260" customWidth="1"/>
    <col min="12035" max="12035" width="4.6640625" style="260" customWidth="1"/>
    <col min="12036" max="12036" width="4.33203125" style="260" customWidth="1"/>
    <col min="12037" max="12037" width="11.5546875" style="260"/>
    <col min="12038" max="12038" width="7.44140625" style="260" customWidth="1"/>
    <col min="12039" max="12041" width="6.33203125" style="260" customWidth="1"/>
    <col min="12042" max="12042" width="5" style="260" customWidth="1"/>
    <col min="12043" max="12044" width="11.5546875" style="260"/>
    <col min="12045" max="12045" width="12.88671875" style="260" customWidth="1"/>
    <col min="12046" max="12046" width="7.33203125" style="260" customWidth="1"/>
    <col min="12047" max="12288" width="11.5546875" style="260"/>
    <col min="12289" max="12289" width="12.88671875" style="260" customWidth="1"/>
    <col min="12290" max="12290" width="19.88671875" style="260" customWidth="1"/>
    <col min="12291" max="12291" width="4.6640625" style="260" customWidth="1"/>
    <col min="12292" max="12292" width="4.33203125" style="260" customWidth="1"/>
    <col min="12293" max="12293" width="11.5546875" style="260"/>
    <col min="12294" max="12294" width="7.44140625" style="260" customWidth="1"/>
    <col min="12295" max="12297" width="6.33203125" style="260" customWidth="1"/>
    <col min="12298" max="12298" width="5" style="260" customWidth="1"/>
    <col min="12299" max="12300" width="11.5546875" style="260"/>
    <col min="12301" max="12301" width="12.88671875" style="260" customWidth="1"/>
    <col min="12302" max="12302" width="7.33203125" style="260" customWidth="1"/>
    <col min="12303" max="12544" width="11.5546875" style="260"/>
    <col min="12545" max="12545" width="12.88671875" style="260" customWidth="1"/>
    <col min="12546" max="12546" width="19.88671875" style="260" customWidth="1"/>
    <col min="12547" max="12547" width="4.6640625" style="260" customWidth="1"/>
    <col min="12548" max="12548" width="4.33203125" style="260" customWidth="1"/>
    <col min="12549" max="12549" width="11.5546875" style="260"/>
    <col min="12550" max="12550" width="7.44140625" style="260" customWidth="1"/>
    <col min="12551" max="12553" width="6.33203125" style="260" customWidth="1"/>
    <col min="12554" max="12554" width="5" style="260" customWidth="1"/>
    <col min="12555" max="12556" width="11.5546875" style="260"/>
    <col min="12557" max="12557" width="12.88671875" style="260" customWidth="1"/>
    <col min="12558" max="12558" width="7.33203125" style="260" customWidth="1"/>
    <col min="12559" max="12800" width="11.5546875" style="260"/>
    <col min="12801" max="12801" width="12.88671875" style="260" customWidth="1"/>
    <col min="12802" max="12802" width="19.88671875" style="260" customWidth="1"/>
    <col min="12803" max="12803" width="4.6640625" style="260" customWidth="1"/>
    <col min="12804" max="12804" width="4.33203125" style="260" customWidth="1"/>
    <col min="12805" max="12805" width="11.5546875" style="260"/>
    <col min="12806" max="12806" width="7.44140625" style="260" customWidth="1"/>
    <col min="12807" max="12809" width="6.33203125" style="260" customWidth="1"/>
    <col min="12810" max="12810" width="5" style="260" customWidth="1"/>
    <col min="12811" max="12812" width="11.5546875" style="260"/>
    <col min="12813" max="12813" width="12.88671875" style="260" customWidth="1"/>
    <col min="12814" max="12814" width="7.33203125" style="260" customWidth="1"/>
    <col min="12815" max="13056" width="11.5546875" style="260"/>
    <col min="13057" max="13057" width="12.88671875" style="260" customWidth="1"/>
    <col min="13058" max="13058" width="19.88671875" style="260" customWidth="1"/>
    <col min="13059" max="13059" width="4.6640625" style="260" customWidth="1"/>
    <col min="13060" max="13060" width="4.33203125" style="260" customWidth="1"/>
    <col min="13061" max="13061" width="11.5546875" style="260"/>
    <col min="13062" max="13062" width="7.44140625" style="260" customWidth="1"/>
    <col min="13063" max="13065" width="6.33203125" style="260" customWidth="1"/>
    <col min="13066" max="13066" width="5" style="260" customWidth="1"/>
    <col min="13067" max="13068" width="11.5546875" style="260"/>
    <col min="13069" max="13069" width="12.88671875" style="260" customWidth="1"/>
    <col min="13070" max="13070" width="7.33203125" style="260" customWidth="1"/>
    <col min="13071" max="13312" width="11.5546875" style="260"/>
    <col min="13313" max="13313" width="12.88671875" style="260" customWidth="1"/>
    <col min="13314" max="13314" width="19.88671875" style="260" customWidth="1"/>
    <col min="13315" max="13315" width="4.6640625" style="260" customWidth="1"/>
    <col min="13316" max="13316" width="4.33203125" style="260" customWidth="1"/>
    <col min="13317" max="13317" width="11.5546875" style="260"/>
    <col min="13318" max="13318" width="7.44140625" style="260" customWidth="1"/>
    <col min="13319" max="13321" width="6.33203125" style="260" customWidth="1"/>
    <col min="13322" max="13322" width="5" style="260" customWidth="1"/>
    <col min="13323" max="13324" width="11.5546875" style="260"/>
    <col min="13325" max="13325" width="12.88671875" style="260" customWidth="1"/>
    <col min="13326" max="13326" width="7.33203125" style="260" customWidth="1"/>
    <col min="13327" max="13568" width="11.5546875" style="260"/>
    <col min="13569" max="13569" width="12.88671875" style="260" customWidth="1"/>
    <col min="13570" max="13570" width="19.88671875" style="260" customWidth="1"/>
    <col min="13571" max="13571" width="4.6640625" style="260" customWidth="1"/>
    <col min="13572" max="13572" width="4.33203125" style="260" customWidth="1"/>
    <col min="13573" max="13573" width="11.5546875" style="260"/>
    <col min="13574" max="13574" width="7.44140625" style="260" customWidth="1"/>
    <col min="13575" max="13577" width="6.33203125" style="260" customWidth="1"/>
    <col min="13578" max="13578" width="5" style="260" customWidth="1"/>
    <col min="13579" max="13580" width="11.5546875" style="260"/>
    <col min="13581" max="13581" width="12.88671875" style="260" customWidth="1"/>
    <col min="13582" max="13582" width="7.33203125" style="260" customWidth="1"/>
    <col min="13583" max="13824" width="11.5546875" style="260"/>
    <col min="13825" max="13825" width="12.88671875" style="260" customWidth="1"/>
    <col min="13826" max="13826" width="19.88671875" style="260" customWidth="1"/>
    <col min="13827" max="13827" width="4.6640625" style="260" customWidth="1"/>
    <col min="13828" max="13828" width="4.33203125" style="260" customWidth="1"/>
    <col min="13829" max="13829" width="11.5546875" style="260"/>
    <col min="13830" max="13830" width="7.44140625" style="260" customWidth="1"/>
    <col min="13831" max="13833" width="6.33203125" style="260" customWidth="1"/>
    <col min="13834" max="13834" width="5" style="260" customWidth="1"/>
    <col min="13835" max="13836" width="11.5546875" style="260"/>
    <col min="13837" max="13837" width="12.88671875" style="260" customWidth="1"/>
    <col min="13838" max="13838" width="7.33203125" style="260" customWidth="1"/>
    <col min="13839" max="14080" width="11.5546875" style="260"/>
    <col min="14081" max="14081" width="12.88671875" style="260" customWidth="1"/>
    <col min="14082" max="14082" width="19.88671875" style="260" customWidth="1"/>
    <col min="14083" max="14083" width="4.6640625" style="260" customWidth="1"/>
    <col min="14084" max="14084" width="4.33203125" style="260" customWidth="1"/>
    <col min="14085" max="14085" width="11.5546875" style="260"/>
    <col min="14086" max="14086" width="7.44140625" style="260" customWidth="1"/>
    <col min="14087" max="14089" width="6.33203125" style="260" customWidth="1"/>
    <col min="14090" max="14090" width="5" style="260" customWidth="1"/>
    <col min="14091" max="14092" width="11.5546875" style="260"/>
    <col min="14093" max="14093" width="12.88671875" style="260" customWidth="1"/>
    <col min="14094" max="14094" width="7.33203125" style="260" customWidth="1"/>
    <col min="14095" max="14336" width="11.5546875" style="260"/>
    <col min="14337" max="14337" width="12.88671875" style="260" customWidth="1"/>
    <col min="14338" max="14338" width="19.88671875" style="260" customWidth="1"/>
    <col min="14339" max="14339" width="4.6640625" style="260" customWidth="1"/>
    <col min="14340" max="14340" width="4.33203125" style="260" customWidth="1"/>
    <col min="14341" max="14341" width="11.5546875" style="260"/>
    <col min="14342" max="14342" width="7.44140625" style="260" customWidth="1"/>
    <col min="14343" max="14345" width="6.33203125" style="260" customWidth="1"/>
    <col min="14346" max="14346" width="5" style="260" customWidth="1"/>
    <col min="14347" max="14348" width="11.5546875" style="260"/>
    <col min="14349" max="14349" width="12.88671875" style="260" customWidth="1"/>
    <col min="14350" max="14350" width="7.33203125" style="260" customWidth="1"/>
    <col min="14351" max="14592" width="11.5546875" style="260"/>
    <col min="14593" max="14593" width="12.88671875" style="260" customWidth="1"/>
    <col min="14594" max="14594" width="19.88671875" style="260" customWidth="1"/>
    <col min="14595" max="14595" width="4.6640625" style="260" customWidth="1"/>
    <col min="14596" max="14596" width="4.33203125" style="260" customWidth="1"/>
    <col min="14597" max="14597" width="11.5546875" style="260"/>
    <col min="14598" max="14598" width="7.44140625" style="260" customWidth="1"/>
    <col min="14599" max="14601" width="6.33203125" style="260" customWidth="1"/>
    <col min="14602" max="14602" width="5" style="260" customWidth="1"/>
    <col min="14603" max="14604" width="11.5546875" style="260"/>
    <col min="14605" max="14605" width="12.88671875" style="260" customWidth="1"/>
    <col min="14606" max="14606" width="7.33203125" style="260" customWidth="1"/>
    <col min="14607" max="14848" width="11.5546875" style="260"/>
    <col min="14849" max="14849" width="12.88671875" style="260" customWidth="1"/>
    <col min="14850" max="14850" width="19.88671875" style="260" customWidth="1"/>
    <col min="14851" max="14851" width="4.6640625" style="260" customWidth="1"/>
    <col min="14852" max="14852" width="4.33203125" style="260" customWidth="1"/>
    <col min="14853" max="14853" width="11.5546875" style="260"/>
    <col min="14854" max="14854" width="7.44140625" style="260" customWidth="1"/>
    <col min="14855" max="14857" width="6.33203125" style="260" customWidth="1"/>
    <col min="14858" max="14858" width="5" style="260" customWidth="1"/>
    <col min="14859" max="14860" width="11.5546875" style="260"/>
    <col min="14861" max="14861" width="12.88671875" style="260" customWidth="1"/>
    <col min="14862" max="14862" width="7.33203125" style="260" customWidth="1"/>
    <col min="14863" max="15104" width="11.5546875" style="260"/>
    <col min="15105" max="15105" width="12.88671875" style="260" customWidth="1"/>
    <col min="15106" max="15106" width="19.88671875" style="260" customWidth="1"/>
    <col min="15107" max="15107" width="4.6640625" style="260" customWidth="1"/>
    <col min="15108" max="15108" width="4.33203125" style="260" customWidth="1"/>
    <col min="15109" max="15109" width="11.5546875" style="260"/>
    <col min="15110" max="15110" width="7.44140625" style="260" customWidth="1"/>
    <col min="15111" max="15113" width="6.33203125" style="260" customWidth="1"/>
    <col min="15114" max="15114" width="5" style="260" customWidth="1"/>
    <col min="15115" max="15116" width="11.5546875" style="260"/>
    <col min="15117" max="15117" width="12.88671875" style="260" customWidth="1"/>
    <col min="15118" max="15118" width="7.33203125" style="260" customWidth="1"/>
    <col min="15119" max="15360" width="11.5546875" style="260"/>
    <col min="15361" max="15361" width="12.88671875" style="260" customWidth="1"/>
    <col min="15362" max="15362" width="19.88671875" style="260" customWidth="1"/>
    <col min="15363" max="15363" width="4.6640625" style="260" customWidth="1"/>
    <col min="15364" max="15364" width="4.33203125" style="260" customWidth="1"/>
    <col min="15365" max="15365" width="11.5546875" style="260"/>
    <col min="15366" max="15366" width="7.44140625" style="260" customWidth="1"/>
    <col min="15367" max="15369" width="6.33203125" style="260" customWidth="1"/>
    <col min="15370" max="15370" width="5" style="260" customWidth="1"/>
    <col min="15371" max="15372" width="11.5546875" style="260"/>
    <col min="15373" max="15373" width="12.88671875" style="260" customWidth="1"/>
    <col min="15374" max="15374" width="7.33203125" style="260" customWidth="1"/>
    <col min="15375" max="15616" width="11.5546875" style="260"/>
    <col min="15617" max="15617" width="12.88671875" style="260" customWidth="1"/>
    <col min="15618" max="15618" width="19.88671875" style="260" customWidth="1"/>
    <col min="15619" max="15619" width="4.6640625" style="260" customWidth="1"/>
    <col min="15620" max="15620" width="4.33203125" style="260" customWidth="1"/>
    <col min="15621" max="15621" width="11.5546875" style="260"/>
    <col min="15622" max="15622" width="7.44140625" style="260" customWidth="1"/>
    <col min="15623" max="15625" width="6.33203125" style="260" customWidth="1"/>
    <col min="15626" max="15626" width="5" style="260" customWidth="1"/>
    <col min="15627" max="15628" width="11.5546875" style="260"/>
    <col min="15629" max="15629" width="12.88671875" style="260" customWidth="1"/>
    <col min="15630" max="15630" width="7.33203125" style="260" customWidth="1"/>
    <col min="15631" max="15872" width="11.5546875" style="260"/>
    <col min="15873" max="15873" width="12.88671875" style="260" customWidth="1"/>
    <col min="15874" max="15874" width="19.88671875" style="260" customWidth="1"/>
    <col min="15875" max="15875" width="4.6640625" style="260" customWidth="1"/>
    <col min="15876" max="15876" width="4.33203125" style="260" customWidth="1"/>
    <col min="15877" max="15877" width="11.5546875" style="260"/>
    <col min="15878" max="15878" width="7.44140625" style="260" customWidth="1"/>
    <col min="15879" max="15881" width="6.33203125" style="260" customWidth="1"/>
    <col min="15882" max="15882" width="5" style="260" customWidth="1"/>
    <col min="15883" max="15884" width="11.5546875" style="260"/>
    <col min="15885" max="15885" width="12.88671875" style="260" customWidth="1"/>
    <col min="15886" max="15886" width="7.33203125" style="260" customWidth="1"/>
    <col min="15887" max="16128" width="11.5546875" style="260"/>
    <col min="16129" max="16129" width="12.88671875" style="260" customWidth="1"/>
    <col min="16130" max="16130" width="19.88671875" style="260" customWidth="1"/>
    <col min="16131" max="16131" width="4.6640625" style="260" customWidth="1"/>
    <col min="16132" max="16132" width="4.33203125" style="260" customWidth="1"/>
    <col min="16133" max="16133" width="11.5546875" style="260"/>
    <col min="16134" max="16134" width="7.44140625" style="260" customWidth="1"/>
    <col min="16135" max="16137" width="6.33203125" style="260" customWidth="1"/>
    <col min="16138" max="16138" width="5" style="260" customWidth="1"/>
    <col min="16139" max="16140" width="11.5546875" style="260"/>
    <col min="16141" max="16141" width="12.88671875" style="260" customWidth="1"/>
    <col min="16142" max="16142" width="7.33203125" style="260" customWidth="1"/>
    <col min="16143" max="16384" width="11.5546875" style="260"/>
  </cols>
  <sheetData>
    <row r="1" spans="1:14" ht="15.6" x14ac:dyDescent="0.3">
      <c r="A1" s="541" t="s">
        <v>276</v>
      </c>
      <c r="B1" s="521"/>
      <c r="K1" s="542" t="str">
        <f>B3</f>
        <v>[Name Kommune]</v>
      </c>
      <c r="L1" s="543"/>
      <c r="M1" s="543"/>
      <c r="N1" s="543"/>
    </row>
    <row r="2" spans="1:14" x14ac:dyDescent="0.25">
      <c r="K2" s="543"/>
      <c r="L2" s="543"/>
      <c r="M2" s="543"/>
      <c r="N2" s="543"/>
    </row>
    <row r="3" spans="1:14" x14ac:dyDescent="0.25">
      <c r="A3" s="260" t="s">
        <v>277</v>
      </c>
      <c r="B3" s="262" t="str">
        <f>Bescheid!B5</f>
        <v>[Name Kommune]</v>
      </c>
      <c r="K3" s="528" t="str">
        <f>B4</f>
        <v>[Straße]</v>
      </c>
      <c r="L3" s="529"/>
      <c r="M3" s="529"/>
      <c r="N3" s="529"/>
    </row>
    <row r="4" spans="1:14" x14ac:dyDescent="0.25">
      <c r="A4" s="260" t="s">
        <v>5</v>
      </c>
      <c r="B4" s="263" t="str">
        <f>Bescheid!B6</f>
        <v>[Straße]</v>
      </c>
      <c r="K4" s="528" t="str">
        <f>CONCATENATE(B5," ",B6)</f>
        <v>[PLZ] [Ort]</v>
      </c>
      <c r="L4" s="529"/>
      <c r="M4" s="529"/>
      <c r="N4" s="529"/>
    </row>
    <row r="5" spans="1:14" x14ac:dyDescent="0.25">
      <c r="A5" s="260" t="s">
        <v>6</v>
      </c>
      <c r="B5" s="263" t="str">
        <f>Bescheid!B7</f>
        <v>[PLZ]</v>
      </c>
      <c r="K5" s="261"/>
      <c r="L5" s="261"/>
      <c r="M5" s="261"/>
      <c r="N5" s="261"/>
    </row>
    <row r="6" spans="1:14" x14ac:dyDescent="0.25">
      <c r="A6" s="260" t="s">
        <v>7</v>
      </c>
      <c r="B6" s="263" t="str">
        <f>Bescheid!B8</f>
        <v>[Ort]</v>
      </c>
      <c r="K6" s="544" t="str">
        <f>B16</f>
        <v>[Datum]</v>
      </c>
      <c r="L6" s="545"/>
      <c r="M6" s="545"/>
      <c r="N6" s="545"/>
    </row>
    <row r="7" spans="1:14" x14ac:dyDescent="0.25">
      <c r="A7" s="260" t="s">
        <v>278</v>
      </c>
      <c r="B7" s="263" t="s">
        <v>279</v>
      </c>
      <c r="K7" s="264"/>
      <c r="L7" s="265"/>
      <c r="M7" s="265"/>
      <c r="N7" s="265"/>
    </row>
    <row r="8" spans="1:14" x14ac:dyDescent="0.25">
      <c r="A8" s="260" t="s">
        <v>10</v>
      </c>
      <c r="B8" s="263" t="s">
        <v>173</v>
      </c>
      <c r="K8" s="539" t="s">
        <v>280</v>
      </c>
      <c r="L8" s="540"/>
      <c r="M8" s="540"/>
      <c r="N8" s="540"/>
    </row>
    <row r="9" spans="1:14" x14ac:dyDescent="0.25">
      <c r="A9" s="260" t="s">
        <v>12</v>
      </c>
      <c r="B9" s="266" t="s">
        <v>174</v>
      </c>
      <c r="K9" s="529" t="str">
        <f>B12</f>
        <v>[Bankverbindung]</v>
      </c>
      <c r="L9" s="529"/>
      <c r="M9" s="529"/>
      <c r="N9" s="529"/>
    </row>
    <row r="10" spans="1:14" x14ac:dyDescent="0.25">
      <c r="A10" s="260" t="s">
        <v>14</v>
      </c>
      <c r="B10" s="266" t="s">
        <v>175</v>
      </c>
      <c r="D10" s="546" t="str">
        <f>CONCATENATE(B3," - ",B4," - ",B5," ",B6)</f>
        <v>[Name Kommune] - [Straße] - [PLZ] [Ort]</v>
      </c>
      <c r="E10" s="547"/>
      <c r="F10" s="547"/>
      <c r="G10" s="547"/>
      <c r="H10" s="547"/>
      <c r="I10" s="547"/>
      <c r="K10" s="521" t="str">
        <f>B13</f>
        <v>[Kontoinhaber]</v>
      </c>
      <c r="L10" s="521"/>
      <c r="M10" s="521"/>
      <c r="N10" s="521"/>
    </row>
    <row r="11" spans="1:14" x14ac:dyDescent="0.25">
      <c r="A11" s="260" t="s">
        <v>15</v>
      </c>
      <c r="B11" s="263" t="s">
        <v>176</v>
      </c>
      <c r="D11" s="548"/>
      <c r="E11" s="548"/>
      <c r="F11" s="548"/>
      <c r="G11" s="548"/>
      <c r="H11" s="548"/>
      <c r="I11" s="548"/>
      <c r="K11" s="549" t="str">
        <f>CONCATENATE("IBAN ",B14,"")</f>
        <v>IBAN [IBAN]</v>
      </c>
      <c r="L11" s="549"/>
      <c r="M11" s="550"/>
      <c r="N11" s="549"/>
    </row>
    <row r="12" spans="1:14" x14ac:dyDescent="0.25">
      <c r="A12" s="260" t="s">
        <v>281</v>
      </c>
      <c r="B12" s="262" t="s">
        <v>282</v>
      </c>
      <c r="D12" s="537" t="str">
        <f>B17</f>
        <v>[Bewilligungsstelle]</v>
      </c>
      <c r="E12" s="538"/>
      <c r="F12" s="538"/>
      <c r="G12" s="538"/>
      <c r="H12" s="538"/>
      <c r="I12" s="538"/>
      <c r="K12" s="539" t="s">
        <v>115</v>
      </c>
      <c r="L12" s="540"/>
      <c r="M12" s="540"/>
      <c r="N12" s="540"/>
    </row>
    <row r="13" spans="1:14" x14ac:dyDescent="0.25">
      <c r="A13" s="260" t="s">
        <v>283</v>
      </c>
      <c r="B13" s="262" t="s">
        <v>284</v>
      </c>
      <c r="D13" s="527" t="str">
        <f>B18</f>
        <v>[Sachbearbeiter/in]</v>
      </c>
      <c r="E13" s="527"/>
      <c r="F13" s="527"/>
      <c r="G13" s="527"/>
      <c r="H13" s="527"/>
      <c r="I13" s="527"/>
      <c r="K13" s="528" t="str">
        <f>B8</f>
        <v>[Rückfragen]</v>
      </c>
      <c r="L13" s="529"/>
      <c r="M13" s="529"/>
      <c r="N13" s="529"/>
    </row>
    <row r="14" spans="1:14" x14ac:dyDescent="0.25">
      <c r="A14" s="260" t="s">
        <v>267</v>
      </c>
      <c r="B14" s="263" t="s">
        <v>285</v>
      </c>
      <c r="D14" s="527" t="str">
        <f>B19</f>
        <v>[Straße]</v>
      </c>
      <c r="E14" s="530"/>
      <c r="F14" s="530"/>
      <c r="G14" s="530"/>
      <c r="H14" s="530"/>
      <c r="I14" s="530"/>
      <c r="K14" s="529" t="str">
        <f>CONCATENATE("Tel. ",B9,", Fax ",B10)</f>
        <v>Tel. [Tel.], Fax [Fax]</v>
      </c>
      <c r="L14" s="529"/>
      <c r="M14" s="529"/>
      <c r="N14" s="529"/>
    </row>
    <row r="15" spans="1:14" x14ac:dyDescent="0.25">
      <c r="A15" s="260" t="s">
        <v>286</v>
      </c>
      <c r="B15" s="267" t="str">
        <f>Allgemeines!F12</f>
        <v>01.09.2018 - 31.12.2018</v>
      </c>
      <c r="D15" s="531" t="str">
        <f>CONCATENATE(B20," ",B21)</f>
        <v>[PLZ] [Ort]</v>
      </c>
      <c r="E15" s="532"/>
      <c r="F15" s="532"/>
      <c r="G15" s="532"/>
      <c r="H15" s="532"/>
      <c r="I15" s="532"/>
      <c r="K15" s="533" t="str">
        <f>CONCATENATE("E-Mail ",B11)</f>
        <v>E-Mail [E-Mail]</v>
      </c>
      <c r="L15" s="533"/>
      <c r="M15" s="533"/>
      <c r="N15" s="533"/>
    </row>
    <row r="16" spans="1:14" x14ac:dyDescent="0.25">
      <c r="A16" s="260" t="s">
        <v>287</v>
      </c>
      <c r="B16" s="268" t="s">
        <v>288</v>
      </c>
      <c r="K16" s="533"/>
      <c r="L16" s="533"/>
      <c r="M16" s="533"/>
      <c r="N16" s="533"/>
    </row>
    <row r="17" spans="1:14" x14ac:dyDescent="0.25">
      <c r="A17" s="260" t="s">
        <v>289</v>
      </c>
      <c r="B17" s="269" t="s">
        <v>290</v>
      </c>
    </row>
    <row r="18" spans="1:14" x14ac:dyDescent="0.25">
      <c r="A18" s="260" t="s">
        <v>291</v>
      </c>
      <c r="B18" s="263" t="s">
        <v>292</v>
      </c>
    </row>
    <row r="19" spans="1:14" x14ac:dyDescent="0.25">
      <c r="A19" s="260" t="s">
        <v>293</v>
      </c>
      <c r="B19" s="263" t="s">
        <v>168</v>
      </c>
    </row>
    <row r="20" spans="1:14" x14ac:dyDescent="0.25">
      <c r="A20" s="260" t="s">
        <v>6</v>
      </c>
      <c r="B20" s="263" t="s">
        <v>169</v>
      </c>
    </row>
    <row r="21" spans="1:14" x14ac:dyDescent="0.25">
      <c r="A21" s="260" t="s">
        <v>7</v>
      </c>
      <c r="B21" s="263" t="s">
        <v>170</v>
      </c>
    </row>
    <row r="23" spans="1:14" x14ac:dyDescent="0.25">
      <c r="A23" s="270" t="s">
        <v>294</v>
      </c>
    </row>
    <row r="24" spans="1:14" x14ac:dyDescent="0.25">
      <c r="B24" s="271"/>
    </row>
    <row r="25" spans="1:14" x14ac:dyDescent="0.25">
      <c r="A25" s="260" t="s">
        <v>161</v>
      </c>
      <c r="B25" s="272">
        <f>SUM(B24:B24)</f>
        <v>0</v>
      </c>
      <c r="D25" s="509" t="str">
        <f>CONCATENATE("Antrag auf den staatlichen Anteil der kindbezogenen Förderung für den Abrechnungszeitraum ",B15," für offene Ganztagsschulen im Kombi-Modell")</f>
        <v>Antrag auf den staatlichen Anteil der kindbezogenen Förderung für den Abrechnungszeitraum 01.09.2018 - 31.12.2018 für offene Ganztagsschulen im Kombi-Modell</v>
      </c>
      <c r="E25" s="509"/>
      <c r="F25" s="509"/>
      <c r="G25" s="509"/>
      <c r="H25" s="509"/>
      <c r="I25" s="509"/>
      <c r="J25" s="509"/>
      <c r="K25" s="509"/>
      <c r="L25" s="509"/>
      <c r="M25" s="509"/>
      <c r="N25" s="509"/>
    </row>
    <row r="26" spans="1:14" x14ac:dyDescent="0.25">
      <c r="D26" s="509"/>
      <c r="E26" s="509"/>
      <c r="F26" s="509"/>
      <c r="G26" s="509"/>
      <c r="H26" s="509"/>
      <c r="I26" s="509"/>
      <c r="J26" s="509"/>
      <c r="K26" s="509"/>
      <c r="L26" s="509"/>
      <c r="M26" s="509"/>
      <c r="N26" s="509"/>
    </row>
    <row r="27" spans="1:14" x14ac:dyDescent="0.25">
      <c r="D27" s="521"/>
      <c r="E27" s="521"/>
      <c r="F27" s="534"/>
      <c r="G27" s="535"/>
    </row>
    <row r="29" spans="1:14" x14ac:dyDescent="0.25">
      <c r="D29" s="260" t="s">
        <v>116</v>
      </c>
    </row>
    <row r="30" spans="1:14" x14ac:dyDescent="0.25">
      <c r="D30" s="536" t="s">
        <v>295</v>
      </c>
      <c r="E30" s="509"/>
      <c r="F30" s="509"/>
      <c r="G30" s="509"/>
      <c r="H30" s="509"/>
      <c r="I30" s="509"/>
      <c r="J30" s="509"/>
      <c r="K30" s="509"/>
      <c r="L30" s="509"/>
      <c r="M30" s="509"/>
      <c r="N30" s="509"/>
    </row>
    <row r="31" spans="1:14" x14ac:dyDescent="0.25">
      <c r="D31" s="509"/>
      <c r="E31" s="509"/>
      <c r="F31" s="509"/>
      <c r="G31" s="509"/>
      <c r="H31" s="509"/>
      <c r="I31" s="509"/>
      <c r="J31" s="509"/>
      <c r="K31" s="509"/>
      <c r="L31" s="509"/>
      <c r="M31" s="509"/>
      <c r="N31" s="509"/>
    </row>
    <row r="32" spans="1:14" x14ac:dyDescent="0.25">
      <c r="D32" s="509"/>
      <c r="E32" s="509"/>
      <c r="F32" s="509"/>
      <c r="G32" s="509"/>
      <c r="H32" s="509"/>
      <c r="I32" s="509"/>
      <c r="J32" s="509"/>
      <c r="K32" s="509"/>
      <c r="L32" s="509"/>
      <c r="M32" s="509"/>
      <c r="N32" s="509"/>
    </row>
    <row r="33" spans="1:14" x14ac:dyDescent="0.25">
      <c r="A33" s="257"/>
      <c r="B33" s="258"/>
    </row>
    <row r="34" spans="1:14" ht="13.2" customHeight="1" x14ac:dyDescent="0.25">
      <c r="A34" s="273"/>
      <c r="B34" s="273"/>
      <c r="D34" s="515" t="str">
        <f>CONCATENATE("Bei einem Basiswert von ",Allgemeines!F9," erwarten wir einen staatlichen Förderanteil von")</f>
        <v>Bei einem Basiswert von 1161,65 erwarten wir einen staatlichen Förderanteil von</v>
      </c>
      <c r="E34" s="516"/>
      <c r="F34" s="516"/>
      <c r="G34" s="516"/>
      <c r="H34" s="516"/>
      <c r="I34" s="516"/>
      <c r="J34" s="516"/>
      <c r="K34" s="516"/>
      <c r="L34" s="516"/>
      <c r="M34" s="274" t="e">
        <f>Bescheid!M34+Bescheid!M35+Bescheid!M36</f>
        <v>#N/A</v>
      </c>
      <c r="N34" s="275" t="s">
        <v>114</v>
      </c>
    </row>
    <row r="35" spans="1:14" x14ac:dyDescent="0.25">
      <c r="A35" s="273"/>
      <c r="B35" s="273"/>
      <c r="D35" s="276"/>
      <c r="E35" s="275"/>
      <c r="F35" s="275"/>
      <c r="G35" s="275"/>
      <c r="H35" s="275"/>
      <c r="I35" s="275"/>
      <c r="J35" s="275"/>
      <c r="K35" s="275"/>
      <c r="L35" s="275"/>
      <c r="M35" s="274"/>
      <c r="N35" s="275"/>
    </row>
    <row r="36" spans="1:14" s="20" customFormat="1" ht="12.75" customHeight="1" x14ac:dyDescent="0.25">
      <c r="A36" s="273"/>
      <c r="B36" s="273"/>
      <c r="C36" s="277"/>
      <c r="D36" s="525" t="s">
        <v>296</v>
      </c>
      <c r="E36" s="526"/>
      <c r="F36" s="526"/>
      <c r="G36" s="526"/>
      <c r="H36" s="526"/>
      <c r="I36" s="526"/>
      <c r="J36" s="526"/>
      <c r="K36" s="526"/>
      <c r="L36" s="526"/>
      <c r="M36" s="278"/>
      <c r="N36" s="277"/>
    </row>
    <row r="37" spans="1:14" s="257" customFormat="1" ht="25.95" customHeight="1" x14ac:dyDescent="0.25">
      <c r="A37" s="260"/>
      <c r="B37" s="261"/>
      <c r="C37" s="258"/>
      <c r="D37" s="427" t="s">
        <v>297</v>
      </c>
      <c r="E37" s="427"/>
      <c r="F37" s="427"/>
      <c r="G37" s="427"/>
      <c r="H37" s="427"/>
      <c r="I37" s="427"/>
      <c r="J37" s="427"/>
      <c r="K37" s="427"/>
      <c r="L37" s="427"/>
      <c r="M37" s="279" t="e">
        <f>Bescheid!M34</f>
        <v>#N/A</v>
      </c>
      <c r="N37" s="259" t="s">
        <v>114</v>
      </c>
    </row>
    <row r="38" spans="1:14" s="257" customFormat="1" ht="15" customHeight="1" x14ac:dyDescent="0.25">
      <c r="A38" s="260"/>
      <c r="B38" s="261"/>
      <c r="C38" s="258"/>
      <c r="D38" s="428" t="s">
        <v>240</v>
      </c>
      <c r="E38" s="428"/>
      <c r="F38" s="428"/>
      <c r="G38" s="428"/>
      <c r="H38" s="428"/>
      <c r="I38" s="428"/>
      <c r="J38" s="428"/>
      <c r="K38" s="428"/>
      <c r="L38" s="428"/>
      <c r="M38" s="280">
        <f>Bescheid!M35</f>
        <v>0</v>
      </c>
      <c r="N38" s="281" t="s">
        <v>114</v>
      </c>
    </row>
    <row r="39" spans="1:14" s="257" customFormat="1" ht="28.95" customHeight="1" x14ac:dyDescent="0.25">
      <c r="A39" s="260"/>
      <c r="B39" s="261"/>
      <c r="C39" s="258"/>
      <c r="D39" s="512" t="s">
        <v>298</v>
      </c>
      <c r="E39" s="512"/>
      <c r="F39" s="512"/>
      <c r="G39" s="512"/>
      <c r="H39" s="512"/>
      <c r="I39" s="512"/>
      <c r="J39" s="512"/>
      <c r="K39" s="512"/>
      <c r="L39" s="512"/>
      <c r="M39" s="282" t="e">
        <f>Bescheid!M36</f>
        <v>#N/A</v>
      </c>
      <c r="N39" s="281" t="s">
        <v>114</v>
      </c>
    </row>
    <row r="40" spans="1:14" ht="28.95" customHeight="1" x14ac:dyDescent="0.25">
      <c r="D40" s="513" t="s">
        <v>299</v>
      </c>
      <c r="E40" s="514"/>
      <c r="F40" s="514"/>
      <c r="G40" s="514"/>
      <c r="H40" s="514"/>
      <c r="I40" s="514"/>
      <c r="J40" s="514"/>
      <c r="K40" s="514"/>
      <c r="L40" s="514"/>
      <c r="M40" s="283">
        <f>B25</f>
        <v>0</v>
      </c>
      <c r="N40" s="284" t="s">
        <v>114</v>
      </c>
    </row>
    <row r="41" spans="1:14" ht="20.399999999999999" customHeight="1" x14ac:dyDescent="0.25">
      <c r="D41" s="515" t="s">
        <v>300</v>
      </c>
      <c r="E41" s="516"/>
      <c r="F41" s="516"/>
      <c r="G41" s="516"/>
      <c r="H41" s="516"/>
      <c r="I41" s="516"/>
      <c r="J41" s="516"/>
      <c r="K41" s="516"/>
      <c r="L41" s="516"/>
      <c r="M41" s="274" t="e">
        <f>M34-M40</f>
        <v>#N/A</v>
      </c>
      <c r="N41" s="275" t="s">
        <v>114</v>
      </c>
    </row>
    <row r="42" spans="1:14" ht="11.4" customHeight="1" x14ac:dyDescent="0.25">
      <c r="D42" s="517" t="e">
        <f>IF(M41&gt;0,"Wir beantragen den zuwenig gezahlten Betrag auf unser o.a. Konto zu überweisen.","Mit der Verrechnung des zuviel gezahlten Betrages im Folgezeitraum sind wir einverstanden.")</f>
        <v>#N/A</v>
      </c>
      <c r="E42" s="517"/>
      <c r="F42" s="517"/>
      <c r="G42" s="517"/>
      <c r="H42" s="517"/>
      <c r="I42" s="517"/>
      <c r="J42" s="517"/>
      <c r="K42" s="517"/>
      <c r="L42" s="517"/>
      <c r="M42" s="517"/>
      <c r="N42" s="517"/>
    </row>
    <row r="43" spans="1:14" x14ac:dyDescent="0.25">
      <c r="D43" s="517"/>
      <c r="E43" s="517"/>
      <c r="F43" s="517"/>
      <c r="G43" s="517"/>
      <c r="H43" s="517"/>
      <c r="I43" s="517"/>
      <c r="J43" s="517"/>
      <c r="K43" s="517"/>
      <c r="L43" s="517"/>
      <c r="M43" s="517"/>
      <c r="N43" s="517"/>
    </row>
    <row r="44" spans="1:14" x14ac:dyDescent="0.25">
      <c r="D44" s="285"/>
      <c r="E44" s="285"/>
      <c r="F44" s="285"/>
      <c r="G44" s="285"/>
      <c r="H44" s="285"/>
      <c r="I44" s="285"/>
      <c r="J44" s="285"/>
      <c r="K44" s="285"/>
      <c r="L44" s="285"/>
      <c r="M44" s="285"/>
      <c r="N44" s="285"/>
    </row>
    <row r="45" spans="1:14" x14ac:dyDescent="0.25">
      <c r="D45" s="518" t="s">
        <v>120</v>
      </c>
      <c r="E45" s="518"/>
      <c r="F45" s="518"/>
      <c r="G45" s="518"/>
      <c r="H45" s="518"/>
      <c r="I45" s="518"/>
      <c r="J45" s="518"/>
      <c r="K45" s="518"/>
      <c r="L45" s="518"/>
      <c r="M45" s="518"/>
      <c r="N45" s="518"/>
    </row>
    <row r="46" spans="1:14" x14ac:dyDescent="0.25">
      <c r="D46" s="519" t="s">
        <v>301</v>
      </c>
      <c r="E46" s="520"/>
      <c r="F46" s="520"/>
      <c r="G46" s="520"/>
      <c r="H46" s="520"/>
      <c r="I46" s="520"/>
      <c r="J46" s="520"/>
      <c r="K46" s="520"/>
      <c r="L46" s="520"/>
      <c r="M46" s="520"/>
      <c r="N46" s="520"/>
    </row>
    <row r="47" spans="1:14" x14ac:dyDescent="0.25">
      <c r="D47" s="520"/>
      <c r="E47" s="520"/>
      <c r="F47" s="520"/>
      <c r="G47" s="520"/>
      <c r="H47" s="520"/>
      <c r="I47" s="520"/>
      <c r="J47" s="520"/>
      <c r="K47" s="520"/>
      <c r="L47" s="520"/>
      <c r="M47" s="520"/>
      <c r="N47" s="520"/>
    </row>
    <row r="48" spans="1:14" x14ac:dyDescent="0.25">
      <c r="D48" s="520"/>
      <c r="E48" s="520"/>
      <c r="F48" s="520"/>
      <c r="G48" s="520"/>
      <c r="H48" s="520"/>
      <c r="I48" s="520"/>
      <c r="J48" s="520"/>
      <c r="K48" s="520"/>
      <c r="L48" s="520"/>
      <c r="M48" s="520"/>
      <c r="N48" s="520"/>
    </row>
    <row r="49" spans="4:14" ht="12.75" customHeight="1" x14ac:dyDescent="0.25">
      <c r="D49" s="520"/>
      <c r="E49" s="520"/>
      <c r="F49" s="520"/>
      <c r="G49" s="520"/>
      <c r="H49" s="520"/>
      <c r="I49" s="520"/>
      <c r="J49" s="520"/>
      <c r="K49" s="520"/>
      <c r="L49" s="520"/>
      <c r="M49" s="520"/>
      <c r="N49" s="520"/>
    </row>
    <row r="51" spans="4:14" x14ac:dyDescent="0.25">
      <c r="D51" s="260" t="s">
        <v>130</v>
      </c>
    </row>
    <row r="55" spans="4:14" x14ac:dyDescent="0.25">
      <c r="D55" s="521" t="str">
        <f>B7</f>
        <v>[verantwortlich]</v>
      </c>
      <c r="E55" s="521"/>
      <c r="F55" s="521"/>
      <c r="G55" s="521"/>
      <c r="H55" s="521"/>
      <c r="I55" s="521"/>
      <c r="J55" s="521"/>
      <c r="K55" s="522" t="s">
        <v>302</v>
      </c>
      <c r="L55" s="523"/>
      <c r="M55" s="286">
        <f>Anleitung!C1</f>
        <v>43452</v>
      </c>
    </row>
    <row r="57" spans="4:14" x14ac:dyDescent="0.25">
      <c r="D57" s="270" t="s">
        <v>132</v>
      </c>
      <c r="E57" s="270"/>
    </row>
    <row r="58" spans="4:14" x14ac:dyDescent="0.25">
      <c r="D58" s="260" t="s">
        <v>303</v>
      </c>
      <c r="I58" s="524" t="str">
        <f>B16</f>
        <v>[Datum]</v>
      </c>
      <c r="J58" s="524"/>
      <c r="K58" s="524"/>
      <c r="L58" s="524"/>
    </row>
    <row r="59" spans="4:14" x14ac:dyDescent="0.25">
      <c r="D59" s="260" t="s">
        <v>304</v>
      </c>
      <c r="I59" s="511" t="str">
        <f>B3</f>
        <v>[Name Kommune]</v>
      </c>
      <c r="J59" s="511"/>
      <c r="K59" s="511"/>
      <c r="L59" s="511"/>
    </row>
    <row r="61" spans="4:14" x14ac:dyDescent="0.25">
      <c r="D61" s="509" t="str">
        <f>D25</f>
        <v>Antrag auf den staatlichen Anteil der kindbezogenen Förderung für den Abrechnungszeitraum 01.09.2018 - 31.12.2018 für offene Ganztagsschulen im Kombi-Modell</v>
      </c>
      <c r="E61" s="509"/>
      <c r="F61" s="509"/>
      <c r="G61" s="509"/>
      <c r="H61" s="509"/>
      <c r="I61" s="509"/>
      <c r="J61" s="509"/>
      <c r="K61" s="509"/>
      <c r="L61" s="509"/>
      <c r="M61" s="509"/>
      <c r="N61" s="509"/>
    </row>
    <row r="62" spans="4:14" x14ac:dyDescent="0.25">
      <c r="D62" s="509"/>
      <c r="E62" s="509"/>
      <c r="F62" s="509"/>
      <c r="G62" s="509"/>
      <c r="H62" s="509"/>
      <c r="I62" s="509"/>
      <c r="J62" s="509"/>
      <c r="K62" s="509"/>
      <c r="L62" s="509"/>
      <c r="M62" s="509"/>
      <c r="N62" s="509"/>
    </row>
    <row r="65" spans="5:13" ht="48.75" customHeight="1" x14ac:dyDescent="0.25">
      <c r="E65" s="287" t="str">
        <f>IF(F66="","","1.")</f>
        <v/>
      </c>
      <c r="F65" s="510"/>
      <c r="G65" s="510"/>
      <c r="H65" s="510"/>
      <c r="I65" s="510"/>
      <c r="J65" s="510"/>
      <c r="K65" s="510"/>
      <c r="L65" s="510"/>
      <c r="M65" s="510"/>
    </row>
    <row r="66" spans="5:13" ht="48.75" customHeight="1" x14ac:dyDescent="0.25">
      <c r="E66" s="287" t="str">
        <f>IF(F66="","","2.")</f>
        <v/>
      </c>
      <c r="F66" s="510"/>
      <c r="G66" s="510"/>
      <c r="H66" s="510"/>
      <c r="I66" s="510"/>
      <c r="J66" s="510"/>
      <c r="K66" s="510"/>
      <c r="L66" s="510"/>
      <c r="M66" s="510"/>
    </row>
    <row r="67" spans="5:13" ht="48.75" customHeight="1" x14ac:dyDescent="0.25">
      <c r="E67" s="287" t="str">
        <f>IF(F67="","","3.")</f>
        <v/>
      </c>
      <c r="F67" s="510"/>
      <c r="G67" s="510"/>
      <c r="H67" s="510"/>
      <c r="I67" s="510"/>
      <c r="J67" s="510"/>
      <c r="K67" s="510"/>
      <c r="L67" s="510"/>
      <c r="M67" s="510"/>
    </row>
    <row r="68" spans="5:13" ht="48.75" customHeight="1" x14ac:dyDescent="0.25">
      <c r="E68" s="287" t="str">
        <f>IF(F68="","","4.")</f>
        <v/>
      </c>
      <c r="F68" s="510"/>
      <c r="G68" s="510"/>
      <c r="H68" s="510"/>
      <c r="I68" s="510"/>
      <c r="J68" s="510"/>
      <c r="K68" s="510"/>
      <c r="L68" s="510"/>
      <c r="M68" s="510"/>
    </row>
  </sheetData>
  <sheetProtection password="9FF7" sheet="1" objects="1" scenarios="1"/>
  <mergeCells count="42">
    <mergeCell ref="D12:I12"/>
    <mergeCell ref="K12:N12"/>
    <mergeCell ref="A1:B1"/>
    <mergeCell ref="K1:N2"/>
    <mergeCell ref="K3:N3"/>
    <mergeCell ref="K4:N4"/>
    <mergeCell ref="K6:N6"/>
    <mergeCell ref="K8:N8"/>
    <mergeCell ref="K9:N9"/>
    <mergeCell ref="D10:I11"/>
    <mergeCell ref="K10:N10"/>
    <mergeCell ref="K11:L11"/>
    <mergeCell ref="M11:N11"/>
    <mergeCell ref="D36:L36"/>
    <mergeCell ref="D13:I13"/>
    <mergeCell ref="K13:N13"/>
    <mergeCell ref="D14:I14"/>
    <mergeCell ref="K14:N14"/>
    <mergeCell ref="D15:I15"/>
    <mergeCell ref="K15:N16"/>
    <mergeCell ref="D25:N26"/>
    <mergeCell ref="D27:E27"/>
    <mergeCell ref="F27:G27"/>
    <mergeCell ref="D30:N32"/>
    <mergeCell ref="D34:L34"/>
    <mergeCell ref="I59:L59"/>
    <mergeCell ref="D37:L37"/>
    <mergeCell ref="D38:L38"/>
    <mergeCell ref="D39:L39"/>
    <mergeCell ref="D40:L40"/>
    <mergeCell ref="D41:L41"/>
    <mergeCell ref="D42:N43"/>
    <mergeCell ref="D45:N45"/>
    <mergeCell ref="D46:N49"/>
    <mergeCell ref="D55:J55"/>
    <mergeCell ref="K55:L55"/>
    <mergeCell ref="I58:L58"/>
    <mergeCell ref="D61:N62"/>
    <mergeCell ref="F65:M65"/>
    <mergeCell ref="F66:M66"/>
    <mergeCell ref="F67:M67"/>
    <mergeCell ref="F68:M68"/>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pane xSplit="2" topLeftCell="D1" activePane="topRight" state="frozenSplit"/>
      <selection pane="topRight" activeCell="D68" sqref="D68:N69"/>
    </sheetView>
  </sheetViews>
  <sheetFormatPr baseColWidth="10" defaultRowHeight="13.2" x14ac:dyDescent="0.25"/>
  <cols>
    <col min="1" max="1" width="16.6640625" style="260" customWidth="1"/>
    <col min="2" max="2" width="23.33203125" style="260" customWidth="1"/>
    <col min="3" max="3" width="4.6640625" style="260" customWidth="1"/>
    <col min="4" max="4" width="4.33203125" style="260" customWidth="1"/>
    <col min="5" max="5" width="11.5546875" style="260"/>
    <col min="6" max="6" width="6.44140625" style="260" customWidth="1"/>
    <col min="7" max="7" width="7" style="260" customWidth="1"/>
    <col min="8" max="8" width="6.33203125" style="260" customWidth="1"/>
    <col min="9" max="9" width="7" style="260" customWidth="1"/>
    <col min="10" max="10" width="4.6640625" style="260" customWidth="1"/>
    <col min="11" max="12" width="11.5546875" style="260"/>
    <col min="13" max="13" width="12.88671875" style="260" customWidth="1"/>
    <col min="14" max="14" width="6.5546875" style="260" customWidth="1"/>
    <col min="15" max="256" width="11.5546875" style="260"/>
    <col min="257" max="257" width="12.88671875" style="260" customWidth="1"/>
    <col min="258" max="258" width="19.88671875" style="260" customWidth="1"/>
    <col min="259" max="259" width="4.6640625" style="260" customWidth="1"/>
    <col min="260" max="260" width="4.33203125" style="260" customWidth="1"/>
    <col min="261" max="261" width="11.5546875" style="260"/>
    <col min="262" max="262" width="6.44140625" style="260" customWidth="1"/>
    <col min="263" max="263" width="7" style="260" customWidth="1"/>
    <col min="264" max="264" width="6.33203125" style="260" customWidth="1"/>
    <col min="265" max="265" width="7" style="260" customWidth="1"/>
    <col min="266" max="266" width="4.6640625" style="260" customWidth="1"/>
    <col min="267" max="268" width="11.5546875" style="260"/>
    <col min="269" max="269" width="12.88671875" style="260" customWidth="1"/>
    <col min="270" max="270" width="7.44140625" style="260" customWidth="1"/>
    <col min="271" max="512" width="11.5546875" style="260"/>
    <col min="513" max="513" width="12.88671875" style="260" customWidth="1"/>
    <col min="514" max="514" width="19.88671875" style="260" customWidth="1"/>
    <col min="515" max="515" width="4.6640625" style="260" customWidth="1"/>
    <col min="516" max="516" width="4.33203125" style="260" customWidth="1"/>
    <col min="517" max="517" width="11.5546875" style="260"/>
    <col min="518" max="518" width="6.44140625" style="260" customWidth="1"/>
    <col min="519" max="519" width="7" style="260" customWidth="1"/>
    <col min="520" max="520" width="6.33203125" style="260" customWidth="1"/>
    <col min="521" max="521" width="7" style="260" customWidth="1"/>
    <col min="522" max="522" width="4.6640625" style="260" customWidth="1"/>
    <col min="523" max="524" width="11.5546875" style="260"/>
    <col min="525" max="525" width="12.88671875" style="260" customWidth="1"/>
    <col min="526" max="526" width="7.44140625" style="260" customWidth="1"/>
    <col min="527" max="768" width="11.5546875" style="260"/>
    <col min="769" max="769" width="12.88671875" style="260" customWidth="1"/>
    <col min="770" max="770" width="19.88671875" style="260" customWidth="1"/>
    <col min="771" max="771" width="4.6640625" style="260" customWidth="1"/>
    <col min="772" max="772" width="4.33203125" style="260" customWidth="1"/>
    <col min="773" max="773" width="11.5546875" style="260"/>
    <col min="774" max="774" width="6.44140625" style="260" customWidth="1"/>
    <col min="775" max="775" width="7" style="260" customWidth="1"/>
    <col min="776" max="776" width="6.33203125" style="260" customWidth="1"/>
    <col min="777" max="777" width="7" style="260" customWidth="1"/>
    <col min="778" max="778" width="4.6640625" style="260" customWidth="1"/>
    <col min="779" max="780" width="11.5546875" style="260"/>
    <col min="781" max="781" width="12.88671875" style="260" customWidth="1"/>
    <col min="782" max="782" width="7.44140625" style="260" customWidth="1"/>
    <col min="783" max="1024" width="11.5546875" style="260"/>
    <col min="1025" max="1025" width="12.88671875" style="260" customWidth="1"/>
    <col min="1026" max="1026" width="19.88671875" style="260" customWidth="1"/>
    <col min="1027" max="1027" width="4.6640625" style="260" customWidth="1"/>
    <col min="1028" max="1028" width="4.33203125" style="260" customWidth="1"/>
    <col min="1029" max="1029" width="11.5546875" style="260"/>
    <col min="1030" max="1030" width="6.44140625" style="260" customWidth="1"/>
    <col min="1031" max="1031" width="7" style="260" customWidth="1"/>
    <col min="1032" max="1032" width="6.33203125" style="260" customWidth="1"/>
    <col min="1033" max="1033" width="7" style="260" customWidth="1"/>
    <col min="1034" max="1034" width="4.6640625" style="260" customWidth="1"/>
    <col min="1035" max="1036" width="11.5546875" style="260"/>
    <col min="1037" max="1037" width="12.88671875" style="260" customWidth="1"/>
    <col min="1038" max="1038" width="7.44140625" style="260" customWidth="1"/>
    <col min="1039" max="1280" width="11.5546875" style="260"/>
    <col min="1281" max="1281" width="12.88671875" style="260" customWidth="1"/>
    <col min="1282" max="1282" width="19.88671875" style="260" customWidth="1"/>
    <col min="1283" max="1283" width="4.6640625" style="260" customWidth="1"/>
    <col min="1284" max="1284" width="4.33203125" style="260" customWidth="1"/>
    <col min="1285" max="1285" width="11.5546875" style="260"/>
    <col min="1286" max="1286" width="6.44140625" style="260" customWidth="1"/>
    <col min="1287" max="1287" width="7" style="260" customWidth="1"/>
    <col min="1288" max="1288" width="6.33203125" style="260" customWidth="1"/>
    <col min="1289" max="1289" width="7" style="260" customWidth="1"/>
    <col min="1290" max="1290" width="4.6640625" style="260" customWidth="1"/>
    <col min="1291" max="1292" width="11.5546875" style="260"/>
    <col min="1293" max="1293" width="12.88671875" style="260" customWidth="1"/>
    <col min="1294" max="1294" width="7.44140625" style="260" customWidth="1"/>
    <col min="1295" max="1536" width="11.5546875" style="260"/>
    <col min="1537" max="1537" width="12.88671875" style="260" customWidth="1"/>
    <col min="1538" max="1538" width="19.88671875" style="260" customWidth="1"/>
    <col min="1539" max="1539" width="4.6640625" style="260" customWidth="1"/>
    <col min="1540" max="1540" width="4.33203125" style="260" customWidth="1"/>
    <col min="1541" max="1541" width="11.5546875" style="260"/>
    <col min="1542" max="1542" width="6.44140625" style="260" customWidth="1"/>
    <col min="1543" max="1543" width="7" style="260" customWidth="1"/>
    <col min="1544" max="1544" width="6.33203125" style="260" customWidth="1"/>
    <col min="1545" max="1545" width="7" style="260" customWidth="1"/>
    <col min="1546" max="1546" width="4.6640625" style="260" customWidth="1"/>
    <col min="1547" max="1548" width="11.5546875" style="260"/>
    <col min="1549" max="1549" width="12.88671875" style="260" customWidth="1"/>
    <col min="1550" max="1550" width="7.44140625" style="260" customWidth="1"/>
    <col min="1551" max="1792" width="11.5546875" style="260"/>
    <col min="1793" max="1793" width="12.88671875" style="260" customWidth="1"/>
    <col min="1794" max="1794" width="19.88671875" style="260" customWidth="1"/>
    <col min="1795" max="1795" width="4.6640625" style="260" customWidth="1"/>
    <col min="1796" max="1796" width="4.33203125" style="260" customWidth="1"/>
    <col min="1797" max="1797" width="11.5546875" style="260"/>
    <col min="1798" max="1798" width="6.44140625" style="260" customWidth="1"/>
    <col min="1799" max="1799" width="7" style="260" customWidth="1"/>
    <col min="1800" max="1800" width="6.33203125" style="260" customWidth="1"/>
    <col min="1801" max="1801" width="7" style="260" customWidth="1"/>
    <col min="1802" max="1802" width="4.6640625" style="260" customWidth="1"/>
    <col min="1803" max="1804" width="11.5546875" style="260"/>
    <col min="1805" max="1805" width="12.88671875" style="260" customWidth="1"/>
    <col min="1806" max="1806" width="7.44140625" style="260" customWidth="1"/>
    <col min="1807" max="2048" width="11.5546875" style="260"/>
    <col min="2049" max="2049" width="12.88671875" style="260" customWidth="1"/>
    <col min="2050" max="2050" width="19.88671875" style="260" customWidth="1"/>
    <col min="2051" max="2051" width="4.6640625" style="260" customWidth="1"/>
    <col min="2052" max="2052" width="4.33203125" style="260" customWidth="1"/>
    <col min="2053" max="2053" width="11.5546875" style="260"/>
    <col min="2054" max="2054" width="6.44140625" style="260" customWidth="1"/>
    <col min="2055" max="2055" width="7" style="260" customWidth="1"/>
    <col min="2056" max="2056" width="6.33203125" style="260" customWidth="1"/>
    <col min="2057" max="2057" width="7" style="260" customWidth="1"/>
    <col min="2058" max="2058" width="4.6640625" style="260" customWidth="1"/>
    <col min="2059" max="2060" width="11.5546875" style="260"/>
    <col min="2061" max="2061" width="12.88671875" style="260" customWidth="1"/>
    <col min="2062" max="2062" width="7.44140625" style="260" customWidth="1"/>
    <col min="2063" max="2304" width="11.5546875" style="260"/>
    <col min="2305" max="2305" width="12.88671875" style="260" customWidth="1"/>
    <col min="2306" max="2306" width="19.88671875" style="260" customWidth="1"/>
    <col min="2307" max="2307" width="4.6640625" style="260" customWidth="1"/>
    <col min="2308" max="2308" width="4.33203125" style="260" customWidth="1"/>
    <col min="2309" max="2309" width="11.5546875" style="260"/>
    <col min="2310" max="2310" width="6.44140625" style="260" customWidth="1"/>
    <col min="2311" max="2311" width="7" style="260" customWidth="1"/>
    <col min="2312" max="2312" width="6.33203125" style="260" customWidth="1"/>
    <col min="2313" max="2313" width="7" style="260" customWidth="1"/>
    <col min="2314" max="2314" width="4.6640625" style="260" customWidth="1"/>
    <col min="2315" max="2316" width="11.5546875" style="260"/>
    <col min="2317" max="2317" width="12.88671875" style="260" customWidth="1"/>
    <col min="2318" max="2318" width="7.44140625" style="260" customWidth="1"/>
    <col min="2319" max="2560" width="11.5546875" style="260"/>
    <col min="2561" max="2561" width="12.88671875" style="260" customWidth="1"/>
    <col min="2562" max="2562" width="19.88671875" style="260" customWidth="1"/>
    <col min="2563" max="2563" width="4.6640625" style="260" customWidth="1"/>
    <col min="2564" max="2564" width="4.33203125" style="260" customWidth="1"/>
    <col min="2565" max="2565" width="11.5546875" style="260"/>
    <col min="2566" max="2566" width="6.44140625" style="260" customWidth="1"/>
    <col min="2567" max="2567" width="7" style="260" customWidth="1"/>
    <col min="2568" max="2568" width="6.33203125" style="260" customWidth="1"/>
    <col min="2569" max="2569" width="7" style="260" customWidth="1"/>
    <col min="2570" max="2570" width="4.6640625" style="260" customWidth="1"/>
    <col min="2571" max="2572" width="11.5546875" style="260"/>
    <col min="2573" max="2573" width="12.88671875" style="260" customWidth="1"/>
    <col min="2574" max="2574" width="7.44140625" style="260" customWidth="1"/>
    <col min="2575" max="2816" width="11.5546875" style="260"/>
    <col min="2817" max="2817" width="12.88671875" style="260" customWidth="1"/>
    <col min="2818" max="2818" width="19.88671875" style="260" customWidth="1"/>
    <col min="2819" max="2819" width="4.6640625" style="260" customWidth="1"/>
    <col min="2820" max="2820" width="4.33203125" style="260" customWidth="1"/>
    <col min="2821" max="2821" width="11.5546875" style="260"/>
    <col min="2822" max="2822" width="6.44140625" style="260" customWidth="1"/>
    <col min="2823" max="2823" width="7" style="260" customWidth="1"/>
    <col min="2824" max="2824" width="6.33203125" style="260" customWidth="1"/>
    <col min="2825" max="2825" width="7" style="260" customWidth="1"/>
    <col min="2826" max="2826" width="4.6640625" style="260" customWidth="1"/>
    <col min="2827" max="2828" width="11.5546875" style="260"/>
    <col min="2829" max="2829" width="12.88671875" style="260" customWidth="1"/>
    <col min="2830" max="2830" width="7.44140625" style="260" customWidth="1"/>
    <col min="2831" max="3072" width="11.5546875" style="260"/>
    <col min="3073" max="3073" width="12.88671875" style="260" customWidth="1"/>
    <col min="3074" max="3074" width="19.88671875" style="260" customWidth="1"/>
    <col min="3075" max="3075" width="4.6640625" style="260" customWidth="1"/>
    <col min="3076" max="3076" width="4.33203125" style="260" customWidth="1"/>
    <col min="3077" max="3077" width="11.5546875" style="260"/>
    <col min="3078" max="3078" width="6.44140625" style="260" customWidth="1"/>
    <col min="3079" max="3079" width="7" style="260" customWidth="1"/>
    <col min="3080" max="3080" width="6.33203125" style="260" customWidth="1"/>
    <col min="3081" max="3081" width="7" style="260" customWidth="1"/>
    <col min="3082" max="3082" width="4.6640625" style="260" customWidth="1"/>
    <col min="3083" max="3084" width="11.5546875" style="260"/>
    <col min="3085" max="3085" width="12.88671875" style="260" customWidth="1"/>
    <col min="3086" max="3086" width="7.44140625" style="260" customWidth="1"/>
    <col min="3087" max="3328" width="11.5546875" style="260"/>
    <col min="3329" max="3329" width="12.88671875" style="260" customWidth="1"/>
    <col min="3330" max="3330" width="19.88671875" style="260" customWidth="1"/>
    <col min="3331" max="3331" width="4.6640625" style="260" customWidth="1"/>
    <col min="3332" max="3332" width="4.33203125" style="260" customWidth="1"/>
    <col min="3333" max="3333" width="11.5546875" style="260"/>
    <col min="3334" max="3334" width="6.44140625" style="260" customWidth="1"/>
    <col min="3335" max="3335" width="7" style="260" customWidth="1"/>
    <col min="3336" max="3336" width="6.33203125" style="260" customWidth="1"/>
    <col min="3337" max="3337" width="7" style="260" customWidth="1"/>
    <col min="3338" max="3338" width="4.6640625" style="260" customWidth="1"/>
    <col min="3339" max="3340" width="11.5546875" style="260"/>
    <col min="3341" max="3341" width="12.88671875" style="260" customWidth="1"/>
    <col min="3342" max="3342" width="7.44140625" style="260" customWidth="1"/>
    <col min="3343" max="3584" width="11.5546875" style="260"/>
    <col min="3585" max="3585" width="12.88671875" style="260" customWidth="1"/>
    <col min="3586" max="3586" width="19.88671875" style="260" customWidth="1"/>
    <col min="3587" max="3587" width="4.6640625" style="260" customWidth="1"/>
    <col min="3588" max="3588" width="4.33203125" style="260" customWidth="1"/>
    <col min="3589" max="3589" width="11.5546875" style="260"/>
    <col min="3590" max="3590" width="6.44140625" style="260" customWidth="1"/>
    <col min="3591" max="3591" width="7" style="260" customWidth="1"/>
    <col min="3592" max="3592" width="6.33203125" style="260" customWidth="1"/>
    <col min="3593" max="3593" width="7" style="260" customWidth="1"/>
    <col min="3594" max="3594" width="4.6640625" style="260" customWidth="1"/>
    <col min="3595" max="3596" width="11.5546875" style="260"/>
    <col min="3597" max="3597" width="12.88671875" style="260" customWidth="1"/>
    <col min="3598" max="3598" width="7.44140625" style="260" customWidth="1"/>
    <col min="3599" max="3840" width="11.5546875" style="260"/>
    <col min="3841" max="3841" width="12.88671875" style="260" customWidth="1"/>
    <col min="3842" max="3842" width="19.88671875" style="260" customWidth="1"/>
    <col min="3843" max="3843" width="4.6640625" style="260" customWidth="1"/>
    <col min="3844" max="3844" width="4.33203125" style="260" customWidth="1"/>
    <col min="3845" max="3845" width="11.5546875" style="260"/>
    <col min="3846" max="3846" width="6.44140625" style="260" customWidth="1"/>
    <col min="3847" max="3847" width="7" style="260" customWidth="1"/>
    <col min="3848" max="3848" width="6.33203125" style="260" customWidth="1"/>
    <col min="3849" max="3849" width="7" style="260" customWidth="1"/>
    <col min="3850" max="3850" width="4.6640625" style="260" customWidth="1"/>
    <col min="3851" max="3852" width="11.5546875" style="260"/>
    <col min="3853" max="3853" width="12.88671875" style="260" customWidth="1"/>
    <col min="3854" max="3854" width="7.44140625" style="260" customWidth="1"/>
    <col min="3855" max="4096" width="11.5546875" style="260"/>
    <col min="4097" max="4097" width="12.88671875" style="260" customWidth="1"/>
    <col min="4098" max="4098" width="19.88671875" style="260" customWidth="1"/>
    <col min="4099" max="4099" width="4.6640625" style="260" customWidth="1"/>
    <col min="4100" max="4100" width="4.33203125" style="260" customWidth="1"/>
    <col min="4101" max="4101" width="11.5546875" style="260"/>
    <col min="4102" max="4102" width="6.44140625" style="260" customWidth="1"/>
    <col min="4103" max="4103" width="7" style="260" customWidth="1"/>
    <col min="4104" max="4104" width="6.33203125" style="260" customWidth="1"/>
    <col min="4105" max="4105" width="7" style="260" customWidth="1"/>
    <col min="4106" max="4106" width="4.6640625" style="260" customWidth="1"/>
    <col min="4107" max="4108" width="11.5546875" style="260"/>
    <col min="4109" max="4109" width="12.88671875" style="260" customWidth="1"/>
    <col min="4110" max="4110" width="7.44140625" style="260" customWidth="1"/>
    <col min="4111" max="4352" width="11.5546875" style="260"/>
    <col min="4353" max="4353" width="12.88671875" style="260" customWidth="1"/>
    <col min="4354" max="4354" width="19.88671875" style="260" customWidth="1"/>
    <col min="4355" max="4355" width="4.6640625" style="260" customWidth="1"/>
    <col min="4356" max="4356" width="4.33203125" style="260" customWidth="1"/>
    <col min="4357" max="4357" width="11.5546875" style="260"/>
    <col min="4358" max="4358" width="6.44140625" style="260" customWidth="1"/>
    <col min="4359" max="4359" width="7" style="260" customWidth="1"/>
    <col min="4360" max="4360" width="6.33203125" style="260" customWidth="1"/>
    <col min="4361" max="4361" width="7" style="260" customWidth="1"/>
    <col min="4362" max="4362" width="4.6640625" style="260" customWidth="1"/>
    <col min="4363" max="4364" width="11.5546875" style="260"/>
    <col min="4365" max="4365" width="12.88671875" style="260" customWidth="1"/>
    <col min="4366" max="4366" width="7.44140625" style="260" customWidth="1"/>
    <col min="4367" max="4608" width="11.5546875" style="260"/>
    <col min="4609" max="4609" width="12.88671875" style="260" customWidth="1"/>
    <col min="4610" max="4610" width="19.88671875" style="260" customWidth="1"/>
    <col min="4611" max="4611" width="4.6640625" style="260" customWidth="1"/>
    <col min="4612" max="4612" width="4.33203125" style="260" customWidth="1"/>
    <col min="4613" max="4613" width="11.5546875" style="260"/>
    <col min="4614" max="4614" width="6.44140625" style="260" customWidth="1"/>
    <col min="4615" max="4615" width="7" style="260" customWidth="1"/>
    <col min="4616" max="4616" width="6.33203125" style="260" customWidth="1"/>
    <col min="4617" max="4617" width="7" style="260" customWidth="1"/>
    <col min="4618" max="4618" width="4.6640625" style="260" customWidth="1"/>
    <col min="4619" max="4620" width="11.5546875" style="260"/>
    <col min="4621" max="4621" width="12.88671875" style="260" customWidth="1"/>
    <col min="4622" max="4622" width="7.44140625" style="260" customWidth="1"/>
    <col min="4623" max="4864" width="11.5546875" style="260"/>
    <col min="4865" max="4865" width="12.88671875" style="260" customWidth="1"/>
    <col min="4866" max="4866" width="19.88671875" style="260" customWidth="1"/>
    <col min="4867" max="4867" width="4.6640625" style="260" customWidth="1"/>
    <col min="4868" max="4868" width="4.33203125" style="260" customWidth="1"/>
    <col min="4869" max="4869" width="11.5546875" style="260"/>
    <col min="4870" max="4870" width="6.44140625" style="260" customWidth="1"/>
    <col min="4871" max="4871" width="7" style="260" customWidth="1"/>
    <col min="4872" max="4872" width="6.33203125" style="260" customWidth="1"/>
    <col min="4873" max="4873" width="7" style="260" customWidth="1"/>
    <col min="4874" max="4874" width="4.6640625" style="260" customWidth="1"/>
    <col min="4875" max="4876" width="11.5546875" style="260"/>
    <col min="4877" max="4877" width="12.88671875" style="260" customWidth="1"/>
    <col min="4878" max="4878" width="7.44140625" style="260" customWidth="1"/>
    <col min="4879" max="5120" width="11.5546875" style="260"/>
    <col min="5121" max="5121" width="12.88671875" style="260" customWidth="1"/>
    <col min="5122" max="5122" width="19.88671875" style="260" customWidth="1"/>
    <col min="5123" max="5123" width="4.6640625" style="260" customWidth="1"/>
    <col min="5124" max="5124" width="4.33203125" style="260" customWidth="1"/>
    <col min="5125" max="5125" width="11.5546875" style="260"/>
    <col min="5126" max="5126" width="6.44140625" style="260" customWidth="1"/>
    <col min="5127" max="5127" width="7" style="260" customWidth="1"/>
    <col min="5128" max="5128" width="6.33203125" style="260" customWidth="1"/>
    <col min="5129" max="5129" width="7" style="260" customWidth="1"/>
    <col min="5130" max="5130" width="4.6640625" style="260" customWidth="1"/>
    <col min="5131" max="5132" width="11.5546875" style="260"/>
    <col min="5133" max="5133" width="12.88671875" style="260" customWidth="1"/>
    <col min="5134" max="5134" width="7.44140625" style="260" customWidth="1"/>
    <col min="5135" max="5376" width="11.5546875" style="260"/>
    <col min="5377" max="5377" width="12.88671875" style="260" customWidth="1"/>
    <col min="5378" max="5378" width="19.88671875" style="260" customWidth="1"/>
    <col min="5379" max="5379" width="4.6640625" style="260" customWidth="1"/>
    <col min="5380" max="5380" width="4.33203125" style="260" customWidth="1"/>
    <col min="5381" max="5381" width="11.5546875" style="260"/>
    <col min="5382" max="5382" width="6.44140625" style="260" customWidth="1"/>
    <col min="5383" max="5383" width="7" style="260" customWidth="1"/>
    <col min="5384" max="5384" width="6.33203125" style="260" customWidth="1"/>
    <col min="5385" max="5385" width="7" style="260" customWidth="1"/>
    <col min="5386" max="5386" width="4.6640625" style="260" customWidth="1"/>
    <col min="5387" max="5388" width="11.5546875" style="260"/>
    <col min="5389" max="5389" width="12.88671875" style="260" customWidth="1"/>
    <col min="5390" max="5390" width="7.44140625" style="260" customWidth="1"/>
    <col min="5391" max="5632" width="11.5546875" style="260"/>
    <col min="5633" max="5633" width="12.88671875" style="260" customWidth="1"/>
    <col min="5634" max="5634" width="19.88671875" style="260" customWidth="1"/>
    <col min="5635" max="5635" width="4.6640625" style="260" customWidth="1"/>
    <col min="5636" max="5636" width="4.33203125" style="260" customWidth="1"/>
    <col min="5637" max="5637" width="11.5546875" style="260"/>
    <col min="5638" max="5638" width="6.44140625" style="260" customWidth="1"/>
    <col min="5639" max="5639" width="7" style="260" customWidth="1"/>
    <col min="5640" max="5640" width="6.33203125" style="260" customWidth="1"/>
    <col min="5641" max="5641" width="7" style="260" customWidth="1"/>
    <col min="5642" max="5642" width="4.6640625" style="260" customWidth="1"/>
    <col min="5643" max="5644" width="11.5546875" style="260"/>
    <col min="5645" max="5645" width="12.88671875" style="260" customWidth="1"/>
    <col min="5646" max="5646" width="7.44140625" style="260" customWidth="1"/>
    <col min="5647" max="5888" width="11.5546875" style="260"/>
    <col min="5889" max="5889" width="12.88671875" style="260" customWidth="1"/>
    <col min="5890" max="5890" width="19.88671875" style="260" customWidth="1"/>
    <col min="5891" max="5891" width="4.6640625" style="260" customWidth="1"/>
    <col min="5892" max="5892" width="4.33203125" style="260" customWidth="1"/>
    <col min="5893" max="5893" width="11.5546875" style="260"/>
    <col min="5894" max="5894" width="6.44140625" style="260" customWidth="1"/>
    <col min="5895" max="5895" width="7" style="260" customWidth="1"/>
    <col min="5896" max="5896" width="6.33203125" style="260" customWidth="1"/>
    <col min="5897" max="5897" width="7" style="260" customWidth="1"/>
    <col min="5898" max="5898" width="4.6640625" style="260" customWidth="1"/>
    <col min="5899" max="5900" width="11.5546875" style="260"/>
    <col min="5901" max="5901" width="12.88671875" style="260" customWidth="1"/>
    <col min="5902" max="5902" width="7.44140625" style="260" customWidth="1"/>
    <col min="5903" max="6144" width="11.5546875" style="260"/>
    <col min="6145" max="6145" width="12.88671875" style="260" customWidth="1"/>
    <col min="6146" max="6146" width="19.88671875" style="260" customWidth="1"/>
    <col min="6147" max="6147" width="4.6640625" style="260" customWidth="1"/>
    <col min="6148" max="6148" width="4.33203125" style="260" customWidth="1"/>
    <col min="6149" max="6149" width="11.5546875" style="260"/>
    <col min="6150" max="6150" width="6.44140625" style="260" customWidth="1"/>
    <col min="6151" max="6151" width="7" style="260" customWidth="1"/>
    <col min="6152" max="6152" width="6.33203125" style="260" customWidth="1"/>
    <col min="6153" max="6153" width="7" style="260" customWidth="1"/>
    <col min="6154" max="6154" width="4.6640625" style="260" customWidth="1"/>
    <col min="6155" max="6156" width="11.5546875" style="260"/>
    <col min="6157" max="6157" width="12.88671875" style="260" customWidth="1"/>
    <col min="6158" max="6158" width="7.44140625" style="260" customWidth="1"/>
    <col min="6159" max="6400" width="11.5546875" style="260"/>
    <col min="6401" max="6401" width="12.88671875" style="260" customWidth="1"/>
    <col min="6402" max="6402" width="19.88671875" style="260" customWidth="1"/>
    <col min="6403" max="6403" width="4.6640625" style="260" customWidth="1"/>
    <col min="6404" max="6404" width="4.33203125" style="260" customWidth="1"/>
    <col min="6405" max="6405" width="11.5546875" style="260"/>
    <col min="6406" max="6406" width="6.44140625" style="260" customWidth="1"/>
    <col min="6407" max="6407" width="7" style="260" customWidth="1"/>
    <col min="6408" max="6408" width="6.33203125" style="260" customWidth="1"/>
    <col min="6409" max="6409" width="7" style="260" customWidth="1"/>
    <col min="6410" max="6410" width="4.6640625" style="260" customWidth="1"/>
    <col min="6411" max="6412" width="11.5546875" style="260"/>
    <col min="6413" max="6413" width="12.88671875" style="260" customWidth="1"/>
    <col min="6414" max="6414" width="7.44140625" style="260" customWidth="1"/>
    <col min="6415" max="6656" width="11.5546875" style="260"/>
    <col min="6657" max="6657" width="12.88671875" style="260" customWidth="1"/>
    <col min="6658" max="6658" width="19.88671875" style="260" customWidth="1"/>
    <col min="6659" max="6659" width="4.6640625" style="260" customWidth="1"/>
    <col min="6660" max="6660" width="4.33203125" style="260" customWidth="1"/>
    <col min="6661" max="6661" width="11.5546875" style="260"/>
    <col min="6662" max="6662" width="6.44140625" style="260" customWidth="1"/>
    <col min="6663" max="6663" width="7" style="260" customWidth="1"/>
    <col min="6664" max="6664" width="6.33203125" style="260" customWidth="1"/>
    <col min="6665" max="6665" width="7" style="260" customWidth="1"/>
    <col min="6666" max="6666" width="4.6640625" style="260" customWidth="1"/>
    <col min="6667" max="6668" width="11.5546875" style="260"/>
    <col min="6669" max="6669" width="12.88671875" style="260" customWidth="1"/>
    <col min="6670" max="6670" width="7.44140625" style="260" customWidth="1"/>
    <col min="6671" max="6912" width="11.5546875" style="260"/>
    <col min="6913" max="6913" width="12.88671875" style="260" customWidth="1"/>
    <col min="6914" max="6914" width="19.88671875" style="260" customWidth="1"/>
    <col min="6915" max="6915" width="4.6640625" style="260" customWidth="1"/>
    <col min="6916" max="6916" width="4.33203125" style="260" customWidth="1"/>
    <col min="6917" max="6917" width="11.5546875" style="260"/>
    <col min="6918" max="6918" width="6.44140625" style="260" customWidth="1"/>
    <col min="6919" max="6919" width="7" style="260" customWidth="1"/>
    <col min="6920" max="6920" width="6.33203125" style="260" customWidth="1"/>
    <col min="6921" max="6921" width="7" style="260" customWidth="1"/>
    <col min="6922" max="6922" width="4.6640625" style="260" customWidth="1"/>
    <col min="6923" max="6924" width="11.5546875" style="260"/>
    <col min="6925" max="6925" width="12.88671875" style="260" customWidth="1"/>
    <col min="6926" max="6926" width="7.44140625" style="260" customWidth="1"/>
    <col min="6927" max="7168" width="11.5546875" style="260"/>
    <col min="7169" max="7169" width="12.88671875" style="260" customWidth="1"/>
    <col min="7170" max="7170" width="19.88671875" style="260" customWidth="1"/>
    <col min="7171" max="7171" width="4.6640625" style="260" customWidth="1"/>
    <col min="7172" max="7172" width="4.33203125" style="260" customWidth="1"/>
    <col min="7173" max="7173" width="11.5546875" style="260"/>
    <col min="7174" max="7174" width="6.44140625" style="260" customWidth="1"/>
    <col min="7175" max="7175" width="7" style="260" customWidth="1"/>
    <col min="7176" max="7176" width="6.33203125" style="260" customWidth="1"/>
    <col min="7177" max="7177" width="7" style="260" customWidth="1"/>
    <col min="7178" max="7178" width="4.6640625" style="260" customWidth="1"/>
    <col min="7179" max="7180" width="11.5546875" style="260"/>
    <col min="7181" max="7181" width="12.88671875" style="260" customWidth="1"/>
    <col min="7182" max="7182" width="7.44140625" style="260" customWidth="1"/>
    <col min="7183" max="7424" width="11.5546875" style="260"/>
    <col min="7425" max="7425" width="12.88671875" style="260" customWidth="1"/>
    <col min="7426" max="7426" width="19.88671875" style="260" customWidth="1"/>
    <col min="7427" max="7427" width="4.6640625" style="260" customWidth="1"/>
    <col min="7428" max="7428" width="4.33203125" style="260" customWidth="1"/>
    <col min="7429" max="7429" width="11.5546875" style="260"/>
    <col min="7430" max="7430" width="6.44140625" style="260" customWidth="1"/>
    <col min="7431" max="7431" width="7" style="260" customWidth="1"/>
    <col min="7432" max="7432" width="6.33203125" style="260" customWidth="1"/>
    <col min="7433" max="7433" width="7" style="260" customWidth="1"/>
    <col min="7434" max="7434" width="4.6640625" style="260" customWidth="1"/>
    <col min="7435" max="7436" width="11.5546875" style="260"/>
    <col min="7437" max="7437" width="12.88671875" style="260" customWidth="1"/>
    <col min="7438" max="7438" width="7.44140625" style="260" customWidth="1"/>
    <col min="7439" max="7680" width="11.5546875" style="260"/>
    <col min="7681" max="7681" width="12.88671875" style="260" customWidth="1"/>
    <col min="7682" max="7682" width="19.88671875" style="260" customWidth="1"/>
    <col min="7683" max="7683" width="4.6640625" style="260" customWidth="1"/>
    <col min="7684" max="7684" width="4.33203125" style="260" customWidth="1"/>
    <col min="7685" max="7685" width="11.5546875" style="260"/>
    <col min="7686" max="7686" width="6.44140625" style="260" customWidth="1"/>
    <col min="7687" max="7687" width="7" style="260" customWidth="1"/>
    <col min="7688" max="7688" width="6.33203125" style="260" customWidth="1"/>
    <col min="7689" max="7689" width="7" style="260" customWidth="1"/>
    <col min="7690" max="7690" width="4.6640625" style="260" customWidth="1"/>
    <col min="7691" max="7692" width="11.5546875" style="260"/>
    <col min="7693" max="7693" width="12.88671875" style="260" customWidth="1"/>
    <col min="7694" max="7694" width="7.44140625" style="260" customWidth="1"/>
    <col min="7695" max="7936" width="11.5546875" style="260"/>
    <col min="7937" max="7937" width="12.88671875" style="260" customWidth="1"/>
    <col min="7938" max="7938" width="19.88671875" style="260" customWidth="1"/>
    <col min="7939" max="7939" width="4.6640625" style="260" customWidth="1"/>
    <col min="7940" max="7940" width="4.33203125" style="260" customWidth="1"/>
    <col min="7941" max="7941" width="11.5546875" style="260"/>
    <col min="7942" max="7942" width="6.44140625" style="260" customWidth="1"/>
    <col min="7943" max="7943" width="7" style="260" customWidth="1"/>
    <col min="7944" max="7944" width="6.33203125" style="260" customWidth="1"/>
    <col min="7945" max="7945" width="7" style="260" customWidth="1"/>
    <col min="7946" max="7946" width="4.6640625" style="260" customWidth="1"/>
    <col min="7947" max="7948" width="11.5546875" style="260"/>
    <col min="7949" max="7949" width="12.88671875" style="260" customWidth="1"/>
    <col min="7950" max="7950" width="7.44140625" style="260" customWidth="1"/>
    <col min="7951" max="8192" width="11.5546875" style="260"/>
    <col min="8193" max="8193" width="12.88671875" style="260" customWidth="1"/>
    <col min="8194" max="8194" width="19.88671875" style="260" customWidth="1"/>
    <col min="8195" max="8195" width="4.6640625" style="260" customWidth="1"/>
    <col min="8196" max="8196" width="4.33203125" style="260" customWidth="1"/>
    <col min="8197" max="8197" width="11.5546875" style="260"/>
    <col min="8198" max="8198" width="6.44140625" style="260" customWidth="1"/>
    <col min="8199" max="8199" width="7" style="260" customWidth="1"/>
    <col min="8200" max="8200" width="6.33203125" style="260" customWidth="1"/>
    <col min="8201" max="8201" width="7" style="260" customWidth="1"/>
    <col min="8202" max="8202" width="4.6640625" style="260" customWidth="1"/>
    <col min="8203" max="8204" width="11.5546875" style="260"/>
    <col min="8205" max="8205" width="12.88671875" style="260" customWidth="1"/>
    <col min="8206" max="8206" width="7.44140625" style="260" customWidth="1"/>
    <col min="8207" max="8448" width="11.5546875" style="260"/>
    <col min="8449" max="8449" width="12.88671875" style="260" customWidth="1"/>
    <col min="8450" max="8450" width="19.88671875" style="260" customWidth="1"/>
    <col min="8451" max="8451" width="4.6640625" style="260" customWidth="1"/>
    <col min="8452" max="8452" width="4.33203125" style="260" customWidth="1"/>
    <col min="8453" max="8453" width="11.5546875" style="260"/>
    <col min="8454" max="8454" width="6.44140625" style="260" customWidth="1"/>
    <col min="8455" max="8455" width="7" style="260" customWidth="1"/>
    <col min="8456" max="8456" width="6.33203125" style="260" customWidth="1"/>
    <col min="8457" max="8457" width="7" style="260" customWidth="1"/>
    <col min="8458" max="8458" width="4.6640625" style="260" customWidth="1"/>
    <col min="8459" max="8460" width="11.5546875" style="260"/>
    <col min="8461" max="8461" width="12.88671875" style="260" customWidth="1"/>
    <col min="8462" max="8462" width="7.44140625" style="260" customWidth="1"/>
    <col min="8463" max="8704" width="11.5546875" style="260"/>
    <col min="8705" max="8705" width="12.88671875" style="260" customWidth="1"/>
    <col min="8706" max="8706" width="19.88671875" style="260" customWidth="1"/>
    <col min="8707" max="8707" width="4.6640625" style="260" customWidth="1"/>
    <col min="8708" max="8708" width="4.33203125" style="260" customWidth="1"/>
    <col min="8709" max="8709" width="11.5546875" style="260"/>
    <col min="8710" max="8710" width="6.44140625" style="260" customWidth="1"/>
    <col min="8711" max="8711" width="7" style="260" customWidth="1"/>
    <col min="8712" max="8712" width="6.33203125" style="260" customWidth="1"/>
    <col min="8713" max="8713" width="7" style="260" customWidth="1"/>
    <col min="8714" max="8714" width="4.6640625" style="260" customWidth="1"/>
    <col min="8715" max="8716" width="11.5546875" style="260"/>
    <col min="8717" max="8717" width="12.88671875" style="260" customWidth="1"/>
    <col min="8718" max="8718" width="7.44140625" style="260" customWidth="1"/>
    <col min="8719" max="8960" width="11.5546875" style="260"/>
    <col min="8961" max="8961" width="12.88671875" style="260" customWidth="1"/>
    <col min="8962" max="8962" width="19.88671875" style="260" customWidth="1"/>
    <col min="8963" max="8963" width="4.6640625" style="260" customWidth="1"/>
    <col min="8964" max="8964" width="4.33203125" style="260" customWidth="1"/>
    <col min="8965" max="8965" width="11.5546875" style="260"/>
    <col min="8966" max="8966" width="6.44140625" style="260" customWidth="1"/>
    <col min="8967" max="8967" width="7" style="260" customWidth="1"/>
    <col min="8968" max="8968" width="6.33203125" style="260" customWidth="1"/>
    <col min="8969" max="8969" width="7" style="260" customWidth="1"/>
    <col min="8970" max="8970" width="4.6640625" style="260" customWidth="1"/>
    <col min="8971" max="8972" width="11.5546875" style="260"/>
    <col min="8973" max="8973" width="12.88671875" style="260" customWidth="1"/>
    <col min="8974" max="8974" width="7.44140625" style="260" customWidth="1"/>
    <col min="8975" max="9216" width="11.5546875" style="260"/>
    <col min="9217" max="9217" width="12.88671875" style="260" customWidth="1"/>
    <col min="9218" max="9218" width="19.88671875" style="260" customWidth="1"/>
    <col min="9219" max="9219" width="4.6640625" style="260" customWidth="1"/>
    <col min="9220" max="9220" width="4.33203125" style="260" customWidth="1"/>
    <col min="9221" max="9221" width="11.5546875" style="260"/>
    <col min="9222" max="9222" width="6.44140625" style="260" customWidth="1"/>
    <col min="9223" max="9223" width="7" style="260" customWidth="1"/>
    <col min="9224" max="9224" width="6.33203125" style="260" customWidth="1"/>
    <col min="9225" max="9225" width="7" style="260" customWidth="1"/>
    <col min="9226" max="9226" width="4.6640625" style="260" customWidth="1"/>
    <col min="9227" max="9228" width="11.5546875" style="260"/>
    <col min="9229" max="9229" width="12.88671875" style="260" customWidth="1"/>
    <col min="9230" max="9230" width="7.44140625" style="260" customWidth="1"/>
    <col min="9231" max="9472" width="11.5546875" style="260"/>
    <col min="9473" max="9473" width="12.88671875" style="260" customWidth="1"/>
    <col min="9474" max="9474" width="19.88671875" style="260" customWidth="1"/>
    <col min="9475" max="9475" width="4.6640625" style="260" customWidth="1"/>
    <col min="9476" max="9476" width="4.33203125" style="260" customWidth="1"/>
    <col min="9477" max="9477" width="11.5546875" style="260"/>
    <col min="9478" max="9478" width="6.44140625" style="260" customWidth="1"/>
    <col min="9479" max="9479" width="7" style="260" customWidth="1"/>
    <col min="9480" max="9480" width="6.33203125" style="260" customWidth="1"/>
    <col min="9481" max="9481" width="7" style="260" customWidth="1"/>
    <col min="9482" max="9482" width="4.6640625" style="260" customWidth="1"/>
    <col min="9483" max="9484" width="11.5546875" style="260"/>
    <col min="9485" max="9485" width="12.88671875" style="260" customWidth="1"/>
    <col min="9486" max="9486" width="7.44140625" style="260" customWidth="1"/>
    <col min="9487" max="9728" width="11.5546875" style="260"/>
    <col min="9729" max="9729" width="12.88671875" style="260" customWidth="1"/>
    <col min="9730" max="9730" width="19.88671875" style="260" customWidth="1"/>
    <col min="9731" max="9731" width="4.6640625" style="260" customWidth="1"/>
    <col min="9732" max="9732" width="4.33203125" style="260" customWidth="1"/>
    <col min="9733" max="9733" width="11.5546875" style="260"/>
    <col min="9734" max="9734" width="6.44140625" style="260" customWidth="1"/>
    <col min="9735" max="9735" width="7" style="260" customWidth="1"/>
    <col min="9736" max="9736" width="6.33203125" style="260" customWidth="1"/>
    <col min="9737" max="9737" width="7" style="260" customWidth="1"/>
    <col min="9738" max="9738" width="4.6640625" style="260" customWidth="1"/>
    <col min="9739" max="9740" width="11.5546875" style="260"/>
    <col min="9741" max="9741" width="12.88671875" style="260" customWidth="1"/>
    <col min="9742" max="9742" width="7.44140625" style="260" customWidth="1"/>
    <col min="9743" max="9984" width="11.5546875" style="260"/>
    <col min="9985" max="9985" width="12.88671875" style="260" customWidth="1"/>
    <col min="9986" max="9986" width="19.88671875" style="260" customWidth="1"/>
    <col min="9987" max="9987" width="4.6640625" style="260" customWidth="1"/>
    <col min="9988" max="9988" width="4.33203125" style="260" customWidth="1"/>
    <col min="9989" max="9989" width="11.5546875" style="260"/>
    <col min="9990" max="9990" width="6.44140625" style="260" customWidth="1"/>
    <col min="9991" max="9991" width="7" style="260" customWidth="1"/>
    <col min="9992" max="9992" width="6.33203125" style="260" customWidth="1"/>
    <col min="9993" max="9993" width="7" style="260" customWidth="1"/>
    <col min="9994" max="9994" width="4.6640625" style="260" customWidth="1"/>
    <col min="9995" max="9996" width="11.5546875" style="260"/>
    <col min="9997" max="9997" width="12.88671875" style="260" customWidth="1"/>
    <col min="9998" max="9998" width="7.44140625" style="260" customWidth="1"/>
    <col min="9999" max="10240" width="11.5546875" style="260"/>
    <col min="10241" max="10241" width="12.88671875" style="260" customWidth="1"/>
    <col min="10242" max="10242" width="19.88671875" style="260" customWidth="1"/>
    <col min="10243" max="10243" width="4.6640625" style="260" customWidth="1"/>
    <col min="10244" max="10244" width="4.33203125" style="260" customWidth="1"/>
    <col min="10245" max="10245" width="11.5546875" style="260"/>
    <col min="10246" max="10246" width="6.44140625" style="260" customWidth="1"/>
    <col min="10247" max="10247" width="7" style="260" customWidth="1"/>
    <col min="10248" max="10248" width="6.33203125" style="260" customWidth="1"/>
    <col min="10249" max="10249" width="7" style="260" customWidth="1"/>
    <col min="10250" max="10250" width="4.6640625" style="260" customWidth="1"/>
    <col min="10251" max="10252" width="11.5546875" style="260"/>
    <col min="10253" max="10253" width="12.88671875" style="260" customWidth="1"/>
    <col min="10254" max="10254" width="7.44140625" style="260" customWidth="1"/>
    <col min="10255" max="10496" width="11.5546875" style="260"/>
    <col min="10497" max="10497" width="12.88671875" style="260" customWidth="1"/>
    <col min="10498" max="10498" width="19.88671875" style="260" customWidth="1"/>
    <col min="10499" max="10499" width="4.6640625" style="260" customWidth="1"/>
    <col min="10500" max="10500" width="4.33203125" style="260" customWidth="1"/>
    <col min="10501" max="10501" width="11.5546875" style="260"/>
    <col min="10502" max="10502" width="6.44140625" style="260" customWidth="1"/>
    <col min="10503" max="10503" width="7" style="260" customWidth="1"/>
    <col min="10504" max="10504" width="6.33203125" style="260" customWidth="1"/>
    <col min="10505" max="10505" width="7" style="260" customWidth="1"/>
    <col min="10506" max="10506" width="4.6640625" style="260" customWidth="1"/>
    <col min="10507" max="10508" width="11.5546875" style="260"/>
    <col min="10509" max="10509" width="12.88671875" style="260" customWidth="1"/>
    <col min="10510" max="10510" width="7.44140625" style="260" customWidth="1"/>
    <col min="10511" max="10752" width="11.5546875" style="260"/>
    <col min="10753" max="10753" width="12.88671875" style="260" customWidth="1"/>
    <col min="10754" max="10754" width="19.88671875" style="260" customWidth="1"/>
    <col min="10755" max="10755" width="4.6640625" style="260" customWidth="1"/>
    <col min="10756" max="10756" width="4.33203125" style="260" customWidth="1"/>
    <col min="10757" max="10757" width="11.5546875" style="260"/>
    <col min="10758" max="10758" width="6.44140625" style="260" customWidth="1"/>
    <col min="10759" max="10759" width="7" style="260" customWidth="1"/>
    <col min="10760" max="10760" width="6.33203125" style="260" customWidth="1"/>
    <col min="10761" max="10761" width="7" style="260" customWidth="1"/>
    <col min="10762" max="10762" width="4.6640625" style="260" customWidth="1"/>
    <col min="10763" max="10764" width="11.5546875" style="260"/>
    <col min="10765" max="10765" width="12.88671875" style="260" customWidth="1"/>
    <col min="10766" max="10766" width="7.44140625" style="260" customWidth="1"/>
    <col min="10767" max="11008" width="11.5546875" style="260"/>
    <col min="11009" max="11009" width="12.88671875" style="260" customWidth="1"/>
    <col min="11010" max="11010" width="19.88671875" style="260" customWidth="1"/>
    <col min="11011" max="11011" width="4.6640625" style="260" customWidth="1"/>
    <col min="11012" max="11012" width="4.33203125" style="260" customWidth="1"/>
    <col min="11013" max="11013" width="11.5546875" style="260"/>
    <col min="11014" max="11014" width="6.44140625" style="260" customWidth="1"/>
    <col min="11015" max="11015" width="7" style="260" customWidth="1"/>
    <col min="11016" max="11016" width="6.33203125" style="260" customWidth="1"/>
    <col min="11017" max="11017" width="7" style="260" customWidth="1"/>
    <col min="11018" max="11018" width="4.6640625" style="260" customWidth="1"/>
    <col min="11019" max="11020" width="11.5546875" style="260"/>
    <col min="11021" max="11021" width="12.88671875" style="260" customWidth="1"/>
    <col min="11022" max="11022" width="7.44140625" style="260" customWidth="1"/>
    <col min="11023" max="11264" width="11.5546875" style="260"/>
    <col min="11265" max="11265" width="12.88671875" style="260" customWidth="1"/>
    <col min="11266" max="11266" width="19.88671875" style="260" customWidth="1"/>
    <col min="11267" max="11267" width="4.6640625" style="260" customWidth="1"/>
    <col min="11268" max="11268" width="4.33203125" style="260" customWidth="1"/>
    <col min="11269" max="11269" width="11.5546875" style="260"/>
    <col min="11270" max="11270" width="6.44140625" style="260" customWidth="1"/>
    <col min="11271" max="11271" width="7" style="260" customWidth="1"/>
    <col min="11272" max="11272" width="6.33203125" style="260" customWidth="1"/>
    <col min="11273" max="11273" width="7" style="260" customWidth="1"/>
    <col min="11274" max="11274" width="4.6640625" style="260" customWidth="1"/>
    <col min="11275" max="11276" width="11.5546875" style="260"/>
    <col min="11277" max="11277" width="12.88671875" style="260" customWidth="1"/>
    <col min="11278" max="11278" width="7.44140625" style="260" customWidth="1"/>
    <col min="11279" max="11520" width="11.5546875" style="260"/>
    <col min="11521" max="11521" width="12.88671875" style="260" customWidth="1"/>
    <col min="11522" max="11522" width="19.88671875" style="260" customWidth="1"/>
    <col min="11523" max="11523" width="4.6640625" style="260" customWidth="1"/>
    <col min="11524" max="11524" width="4.33203125" style="260" customWidth="1"/>
    <col min="11525" max="11525" width="11.5546875" style="260"/>
    <col min="11526" max="11526" width="6.44140625" style="260" customWidth="1"/>
    <col min="11527" max="11527" width="7" style="260" customWidth="1"/>
    <col min="11528" max="11528" width="6.33203125" style="260" customWidth="1"/>
    <col min="11529" max="11529" width="7" style="260" customWidth="1"/>
    <col min="11530" max="11530" width="4.6640625" style="260" customWidth="1"/>
    <col min="11531" max="11532" width="11.5546875" style="260"/>
    <col min="11533" max="11533" width="12.88671875" style="260" customWidth="1"/>
    <col min="11534" max="11534" width="7.44140625" style="260" customWidth="1"/>
    <col min="11535" max="11776" width="11.5546875" style="260"/>
    <col min="11777" max="11777" width="12.88671875" style="260" customWidth="1"/>
    <col min="11778" max="11778" width="19.88671875" style="260" customWidth="1"/>
    <col min="11779" max="11779" width="4.6640625" style="260" customWidth="1"/>
    <col min="11780" max="11780" width="4.33203125" style="260" customWidth="1"/>
    <col min="11781" max="11781" width="11.5546875" style="260"/>
    <col min="11782" max="11782" width="6.44140625" style="260" customWidth="1"/>
    <col min="11783" max="11783" width="7" style="260" customWidth="1"/>
    <col min="11784" max="11784" width="6.33203125" style="260" customWidth="1"/>
    <col min="11785" max="11785" width="7" style="260" customWidth="1"/>
    <col min="11786" max="11786" width="4.6640625" style="260" customWidth="1"/>
    <col min="11787" max="11788" width="11.5546875" style="260"/>
    <col min="11789" max="11789" width="12.88671875" style="260" customWidth="1"/>
    <col min="11790" max="11790" width="7.44140625" style="260" customWidth="1"/>
    <col min="11791" max="12032" width="11.5546875" style="260"/>
    <col min="12033" max="12033" width="12.88671875" style="260" customWidth="1"/>
    <col min="12034" max="12034" width="19.88671875" style="260" customWidth="1"/>
    <col min="12035" max="12035" width="4.6640625" style="260" customWidth="1"/>
    <col min="12036" max="12036" width="4.33203125" style="260" customWidth="1"/>
    <col min="12037" max="12037" width="11.5546875" style="260"/>
    <col min="12038" max="12038" width="6.44140625" style="260" customWidth="1"/>
    <col min="12039" max="12039" width="7" style="260" customWidth="1"/>
    <col min="12040" max="12040" width="6.33203125" style="260" customWidth="1"/>
    <col min="12041" max="12041" width="7" style="260" customWidth="1"/>
    <col min="12042" max="12042" width="4.6640625" style="260" customWidth="1"/>
    <col min="12043" max="12044" width="11.5546875" style="260"/>
    <col min="12045" max="12045" width="12.88671875" style="260" customWidth="1"/>
    <col min="12046" max="12046" width="7.44140625" style="260" customWidth="1"/>
    <col min="12047" max="12288" width="11.5546875" style="260"/>
    <col min="12289" max="12289" width="12.88671875" style="260" customWidth="1"/>
    <col min="12290" max="12290" width="19.88671875" style="260" customWidth="1"/>
    <col min="12291" max="12291" width="4.6640625" style="260" customWidth="1"/>
    <col min="12292" max="12292" width="4.33203125" style="260" customWidth="1"/>
    <col min="12293" max="12293" width="11.5546875" style="260"/>
    <col min="12294" max="12294" width="6.44140625" style="260" customWidth="1"/>
    <col min="12295" max="12295" width="7" style="260" customWidth="1"/>
    <col min="12296" max="12296" width="6.33203125" style="260" customWidth="1"/>
    <col min="12297" max="12297" width="7" style="260" customWidth="1"/>
    <col min="12298" max="12298" width="4.6640625" style="260" customWidth="1"/>
    <col min="12299" max="12300" width="11.5546875" style="260"/>
    <col min="12301" max="12301" width="12.88671875" style="260" customWidth="1"/>
    <col min="12302" max="12302" width="7.44140625" style="260" customWidth="1"/>
    <col min="12303" max="12544" width="11.5546875" style="260"/>
    <col min="12545" max="12545" width="12.88671875" style="260" customWidth="1"/>
    <col min="12546" max="12546" width="19.88671875" style="260" customWidth="1"/>
    <col min="12547" max="12547" width="4.6640625" style="260" customWidth="1"/>
    <col min="12548" max="12548" width="4.33203125" style="260" customWidth="1"/>
    <col min="12549" max="12549" width="11.5546875" style="260"/>
    <col min="12550" max="12550" width="6.44140625" style="260" customWidth="1"/>
    <col min="12551" max="12551" width="7" style="260" customWidth="1"/>
    <col min="12552" max="12552" width="6.33203125" style="260" customWidth="1"/>
    <col min="12553" max="12553" width="7" style="260" customWidth="1"/>
    <col min="12554" max="12554" width="4.6640625" style="260" customWidth="1"/>
    <col min="12555" max="12556" width="11.5546875" style="260"/>
    <col min="12557" max="12557" width="12.88671875" style="260" customWidth="1"/>
    <col min="12558" max="12558" width="7.44140625" style="260" customWidth="1"/>
    <col min="12559" max="12800" width="11.5546875" style="260"/>
    <col min="12801" max="12801" width="12.88671875" style="260" customWidth="1"/>
    <col min="12802" max="12802" width="19.88671875" style="260" customWidth="1"/>
    <col min="12803" max="12803" width="4.6640625" style="260" customWidth="1"/>
    <col min="12804" max="12804" width="4.33203125" style="260" customWidth="1"/>
    <col min="12805" max="12805" width="11.5546875" style="260"/>
    <col min="12806" max="12806" width="6.44140625" style="260" customWidth="1"/>
    <col min="12807" max="12807" width="7" style="260" customWidth="1"/>
    <col min="12808" max="12808" width="6.33203125" style="260" customWidth="1"/>
    <col min="12809" max="12809" width="7" style="260" customWidth="1"/>
    <col min="12810" max="12810" width="4.6640625" style="260" customWidth="1"/>
    <col min="12811" max="12812" width="11.5546875" style="260"/>
    <col min="12813" max="12813" width="12.88671875" style="260" customWidth="1"/>
    <col min="12814" max="12814" width="7.44140625" style="260" customWidth="1"/>
    <col min="12815" max="13056" width="11.5546875" style="260"/>
    <col min="13057" max="13057" width="12.88671875" style="260" customWidth="1"/>
    <col min="13058" max="13058" width="19.88671875" style="260" customWidth="1"/>
    <col min="13059" max="13059" width="4.6640625" style="260" customWidth="1"/>
    <col min="13060" max="13060" width="4.33203125" style="260" customWidth="1"/>
    <col min="13061" max="13061" width="11.5546875" style="260"/>
    <col min="13062" max="13062" width="6.44140625" style="260" customWidth="1"/>
    <col min="13063" max="13063" width="7" style="260" customWidth="1"/>
    <col min="13064" max="13064" width="6.33203125" style="260" customWidth="1"/>
    <col min="13065" max="13065" width="7" style="260" customWidth="1"/>
    <col min="13066" max="13066" width="4.6640625" style="260" customWidth="1"/>
    <col min="13067" max="13068" width="11.5546875" style="260"/>
    <col min="13069" max="13069" width="12.88671875" style="260" customWidth="1"/>
    <col min="13070" max="13070" width="7.44140625" style="260" customWidth="1"/>
    <col min="13071" max="13312" width="11.5546875" style="260"/>
    <col min="13313" max="13313" width="12.88671875" style="260" customWidth="1"/>
    <col min="13314" max="13314" width="19.88671875" style="260" customWidth="1"/>
    <col min="13315" max="13315" width="4.6640625" style="260" customWidth="1"/>
    <col min="13316" max="13316" width="4.33203125" style="260" customWidth="1"/>
    <col min="13317" max="13317" width="11.5546875" style="260"/>
    <col min="13318" max="13318" width="6.44140625" style="260" customWidth="1"/>
    <col min="13319" max="13319" width="7" style="260" customWidth="1"/>
    <col min="13320" max="13320" width="6.33203125" style="260" customWidth="1"/>
    <col min="13321" max="13321" width="7" style="260" customWidth="1"/>
    <col min="13322" max="13322" width="4.6640625" style="260" customWidth="1"/>
    <col min="13323" max="13324" width="11.5546875" style="260"/>
    <col min="13325" max="13325" width="12.88671875" style="260" customWidth="1"/>
    <col min="13326" max="13326" width="7.44140625" style="260" customWidth="1"/>
    <col min="13327" max="13568" width="11.5546875" style="260"/>
    <col min="13569" max="13569" width="12.88671875" style="260" customWidth="1"/>
    <col min="13570" max="13570" width="19.88671875" style="260" customWidth="1"/>
    <col min="13571" max="13571" width="4.6640625" style="260" customWidth="1"/>
    <col min="13572" max="13572" width="4.33203125" style="260" customWidth="1"/>
    <col min="13573" max="13573" width="11.5546875" style="260"/>
    <col min="13574" max="13574" width="6.44140625" style="260" customWidth="1"/>
    <col min="13575" max="13575" width="7" style="260" customWidth="1"/>
    <col min="13576" max="13576" width="6.33203125" style="260" customWidth="1"/>
    <col min="13577" max="13577" width="7" style="260" customWidth="1"/>
    <col min="13578" max="13578" width="4.6640625" style="260" customWidth="1"/>
    <col min="13579" max="13580" width="11.5546875" style="260"/>
    <col min="13581" max="13581" width="12.88671875" style="260" customWidth="1"/>
    <col min="13582" max="13582" width="7.44140625" style="260" customWidth="1"/>
    <col min="13583" max="13824" width="11.5546875" style="260"/>
    <col min="13825" max="13825" width="12.88671875" style="260" customWidth="1"/>
    <col min="13826" max="13826" width="19.88671875" style="260" customWidth="1"/>
    <col min="13827" max="13827" width="4.6640625" style="260" customWidth="1"/>
    <col min="13828" max="13828" width="4.33203125" style="260" customWidth="1"/>
    <col min="13829" max="13829" width="11.5546875" style="260"/>
    <col min="13830" max="13830" width="6.44140625" style="260" customWidth="1"/>
    <col min="13831" max="13831" width="7" style="260" customWidth="1"/>
    <col min="13832" max="13832" width="6.33203125" style="260" customWidth="1"/>
    <col min="13833" max="13833" width="7" style="260" customWidth="1"/>
    <col min="13834" max="13834" width="4.6640625" style="260" customWidth="1"/>
    <col min="13835" max="13836" width="11.5546875" style="260"/>
    <col min="13837" max="13837" width="12.88671875" style="260" customWidth="1"/>
    <col min="13838" max="13838" width="7.44140625" style="260" customWidth="1"/>
    <col min="13839" max="14080" width="11.5546875" style="260"/>
    <col min="14081" max="14081" width="12.88671875" style="260" customWidth="1"/>
    <col min="14082" max="14082" width="19.88671875" style="260" customWidth="1"/>
    <col min="14083" max="14083" width="4.6640625" style="260" customWidth="1"/>
    <col min="14084" max="14084" width="4.33203125" style="260" customWidth="1"/>
    <col min="14085" max="14085" width="11.5546875" style="260"/>
    <col min="14086" max="14086" width="6.44140625" style="260" customWidth="1"/>
    <col min="14087" max="14087" width="7" style="260" customWidth="1"/>
    <col min="14088" max="14088" width="6.33203125" style="260" customWidth="1"/>
    <col min="14089" max="14089" width="7" style="260" customWidth="1"/>
    <col min="14090" max="14090" width="4.6640625" style="260" customWidth="1"/>
    <col min="14091" max="14092" width="11.5546875" style="260"/>
    <col min="14093" max="14093" width="12.88671875" style="260" customWidth="1"/>
    <col min="14094" max="14094" width="7.44140625" style="260" customWidth="1"/>
    <col min="14095" max="14336" width="11.5546875" style="260"/>
    <col min="14337" max="14337" width="12.88671875" style="260" customWidth="1"/>
    <col min="14338" max="14338" width="19.88671875" style="260" customWidth="1"/>
    <col min="14339" max="14339" width="4.6640625" style="260" customWidth="1"/>
    <col min="14340" max="14340" width="4.33203125" style="260" customWidth="1"/>
    <col min="14341" max="14341" width="11.5546875" style="260"/>
    <col min="14342" max="14342" width="6.44140625" style="260" customWidth="1"/>
    <col min="14343" max="14343" width="7" style="260" customWidth="1"/>
    <col min="14344" max="14344" width="6.33203125" style="260" customWidth="1"/>
    <col min="14345" max="14345" width="7" style="260" customWidth="1"/>
    <col min="14346" max="14346" width="4.6640625" style="260" customWidth="1"/>
    <col min="14347" max="14348" width="11.5546875" style="260"/>
    <col min="14349" max="14349" width="12.88671875" style="260" customWidth="1"/>
    <col min="14350" max="14350" width="7.44140625" style="260" customWidth="1"/>
    <col min="14351" max="14592" width="11.5546875" style="260"/>
    <col min="14593" max="14593" width="12.88671875" style="260" customWidth="1"/>
    <col min="14594" max="14594" width="19.88671875" style="260" customWidth="1"/>
    <col min="14595" max="14595" width="4.6640625" style="260" customWidth="1"/>
    <col min="14596" max="14596" width="4.33203125" style="260" customWidth="1"/>
    <col min="14597" max="14597" width="11.5546875" style="260"/>
    <col min="14598" max="14598" width="6.44140625" style="260" customWidth="1"/>
    <col min="14599" max="14599" width="7" style="260" customWidth="1"/>
    <col min="14600" max="14600" width="6.33203125" style="260" customWidth="1"/>
    <col min="14601" max="14601" width="7" style="260" customWidth="1"/>
    <col min="14602" max="14602" width="4.6640625" style="260" customWidth="1"/>
    <col min="14603" max="14604" width="11.5546875" style="260"/>
    <col min="14605" max="14605" width="12.88671875" style="260" customWidth="1"/>
    <col min="14606" max="14606" width="7.44140625" style="260" customWidth="1"/>
    <col min="14607" max="14848" width="11.5546875" style="260"/>
    <col min="14849" max="14849" width="12.88671875" style="260" customWidth="1"/>
    <col min="14850" max="14850" width="19.88671875" style="260" customWidth="1"/>
    <col min="14851" max="14851" width="4.6640625" style="260" customWidth="1"/>
    <col min="14852" max="14852" width="4.33203125" style="260" customWidth="1"/>
    <col min="14853" max="14853" width="11.5546875" style="260"/>
    <col min="14854" max="14854" width="6.44140625" style="260" customWidth="1"/>
    <col min="14855" max="14855" width="7" style="260" customWidth="1"/>
    <col min="14856" max="14856" width="6.33203125" style="260" customWidth="1"/>
    <col min="14857" max="14857" width="7" style="260" customWidth="1"/>
    <col min="14858" max="14858" width="4.6640625" style="260" customWidth="1"/>
    <col min="14859" max="14860" width="11.5546875" style="260"/>
    <col min="14861" max="14861" width="12.88671875" style="260" customWidth="1"/>
    <col min="14862" max="14862" width="7.44140625" style="260" customWidth="1"/>
    <col min="14863" max="15104" width="11.5546875" style="260"/>
    <col min="15105" max="15105" width="12.88671875" style="260" customWidth="1"/>
    <col min="15106" max="15106" width="19.88671875" style="260" customWidth="1"/>
    <col min="15107" max="15107" width="4.6640625" style="260" customWidth="1"/>
    <col min="15108" max="15108" width="4.33203125" style="260" customWidth="1"/>
    <col min="15109" max="15109" width="11.5546875" style="260"/>
    <col min="15110" max="15110" width="6.44140625" style="260" customWidth="1"/>
    <col min="15111" max="15111" width="7" style="260" customWidth="1"/>
    <col min="15112" max="15112" width="6.33203125" style="260" customWidth="1"/>
    <col min="15113" max="15113" width="7" style="260" customWidth="1"/>
    <col min="15114" max="15114" width="4.6640625" style="260" customWidth="1"/>
    <col min="15115" max="15116" width="11.5546875" style="260"/>
    <col min="15117" max="15117" width="12.88671875" style="260" customWidth="1"/>
    <col min="15118" max="15118" width="7.44140625" style="260" customWidth="1"/>
    <col min="15119" max="15360" width="11.5546875" style="260"/>
    <col min="15361" max="15361" width="12.88671875" style="260" customWidth="1"/>
    <col min="15362" max="15362" width="19.88671875" style="260" customWidth="1"/>
    <col min="15363" max="15363" width="4.6640625" style="260" customWidth="1"/>
    <col min="15364" max="15364" width="4.33203125" style="260" customWidth="1"/>
    <col min="15365" max="15365" width="11.5546875" style="260"/>
    <col min="15366" max="15366" width="6.44140625" style="260" customWidth="1"/>
    <col min="15367" max="15367" width="7" style="260" customWidth="1"/>
    <col min="15368" max="15368" width="6.33203125" style="260" customWidth="1"/>
    <col min="15369" max="15369" width="7" style="260" customWidth="1"/>
    <col min="15370" max="15370" width="4.6640625" style="260" customWidth="1"/>
    <col min="15371" max="15372" width="11.5546875" style="260"/>
    <col min="15373" max="15373" width="12.88671875" style="260" customWidth="1"/>
    <col min="15374" max="15374" width="7.44140625" style="260" customWidth="1"/>
    <col min="15375" max="15616" width="11.5546875" style="260"/>
    <col min="15617" max="15617" width="12.88671875" style="260" customWidth="1"/>
    <col min="15618" max="15618" width="19.88671875" style="260" customWidth="1"/>
    <col min="15619" max="15619" width="4.6640625" style="260" customWidth="1"/>
    <col min="15620" max="15620" width="4.33203125" style="260" customWidth="1"/>
    <col min="15621" max="15621" width="11.5546875" style="260"/>
    <col min="15622" max="15622" width="6.44140625" style="260" customWidth="1"/>
    <col min="15623" max="15623" width="7" style="260" customWidth="1"/>
    <col min="15624" max="15624" width="6.33203125" style="260" customWidth="1"/>
    <col min="15625" max="15625" width="7" style="260" customWidth="1"/>
    <col min="15626" max="15626" width="4.6640625" style="260" customWidth="1"/>
    <col min="15627" max="15628" width="11.5546875" style="260"/>
    <col min="15629" max="15629" width="12.88671875" style="260" customWidth="1"/>
    <col min="15630" max="15630" width="7.44140625" style="260" customWidth="1"/>
    <col min="15631" max="15872" width="11.5546875" style="260"/>
    <col min="15873" max="15873" width="12.88671875" style="260" customWidth="1"/>
    <col min="15874" max="15874" width="19.88671875" style="260" customWidth="1"/>
    <col min="15875" max="15875" width="4.6640625" style="260" customWidth="1"/>
    <col min="15876" max="15876" width="4.33203125" style="260" customWidth="1"/>
    <col min="15877" max="15877" width="11.5546875" style="260"/>
    <col min="15878" max="15878" width="6.44140625" style="260" customWidth="1"/>
    <col min="15879" max="15879" width="7" style="260" customWidth="1"/>
    <col min="15880" max="15880" width="6.33203125" style="260" customWidth="1"/>
    <col min="15881" max="15881" width="7" style="260" customWidth="1"/>
    <col min="15882" max="15882" width="4.6640625" style="260" customWidth="1"/>
    <col min="15883" max="15884" width="11.5546875" style="260"/>
    <col min="15885" max="15885" width="12.88671875" style="260" customWidth="1"/>
    <col min="15886" max="15886" width="7.44140625" style="260" customWidth="1"/>
    <col min="15887" max="16128" width="11.5546875" style="260"/>
    <col min="16129" max="16129" width="12.88671875" style="260" customWidth="1"/>
    <col min="16130" max="16130" width="19.88671875" style="260" customWidth="1"/>
    <col min="16131" max="16131" width="4.6640625" style="260" customWidth="1"/>
    <col min="16132" max="16132" width="4.33203125" style="260" customWidth="1"/>
    <col min="16133" max="16133" width="11.5546875" style="260"/>
    <col min="16134" max="16134" width="6.44140625" style="260" customWidth="1"/>
    <col min="16135" max="16135" width="7" style="260" customWidth="1"/>
    <col min="16136" max="16136" width="6.33203125" style="260" customWidth="1"/>
    <col min="16137" max="16137" width="7" style="260" customWidth="1"/>
    <col min="16138" max="16138" width="4.6640625" style="260" customWidth="1"/>
    <col min="16139" max="16140" width="11.5546875" style="260"/>
    <col min="16141" max="16141" width="12.88671875" style="260" customWidth="1"/>
    <col min="16142" max="16142" width="7.44140625" style="260" customWidth="1"/>
    <col min="16143" max="16384" width="11.5546875" style="260"/>
  </cols>
  <sheetData>
    <row r="1" spans="1:14" ht="15.6" x14ac:dyDescent="0.3">
      <c r="A1" s="577" t="s">
        <v>276</v>
      </c>
      <c r="B1" s="577"/>
      <c r="C1" s="288"/>
      <c r="D1" s="288"/>
      <c r="E1" s="288"/>
      <c r="F1" s="288"/>
      <c r="G1" s="288"/>
      <c r="H1" s="288"/>
      <c r="I1" s="288"/>
      <c r="J1" s="288"/>
      <c r="K1" s="578" t="str">
        <f>B3</f>
        <v>[Bewilligungsstelle]</v>
      </c>
      <c r="L1" s="579"/>
      <c r="M1" s="579"/>
      <c r="N1" s="579"/>
    </row>
    <row r="2" spans="1:14" x14ac:dyDescent="0.25">
      <c r="A2" s="288"/>
      <c r="B2" s="288"/>
      <c r="C2" s="288"/>
      <c r="D2" s="288"/>
      <c r="E2" s="288"/>
      <c r="F2" s="288"/>
      <c r="G2" s="288"/>
      <c r="H2" s="288"/>
      <c r="I2" s="288"/>
      <c r="J2" s="288"/>
      <c r="K2" s="579"/>
      <c r="L2" s="579"/>
      <c r="M2" s="579"/>
      <c r="N2" s="579"/>
    </row>
    <row r="3" spans="1:14" x14ac:dyDescent="0.25">
      <c r="A3" s="288" t="s">
        <v>305</v>
      </c>
      <c r="B3" s="262" t="str">
        <f>'Antrag Kommune'!B17</f>
        <v>[Bewilligungsstelle]</v>
      </c>
      <c r="C3" s="288"/>
      <c r="D3" s="288"/>
      <c r="E3" s="288"/>
      <c r="F3" s="288"/>
      <c r="G3" s="288"/>
      <c r="H3" s="288"/>
      <c r="I3" s="288"/>
      <c r="J3" s="288"/>
      <c r="K3" s="567" t="str">
        <f>B4</f>
        <v>[Straße]</v>
      </c>
      <c r="L3" s="568"/>
      <c r="M3" s="568"/>
      <c r="N3" s="568"/>
    </row>
    <row r="4" spans="1:14" x14ac:dyDescent="0.25">
      <c r="A4" s="288" t="s">
        <v>5</v>
      </c>
      <c r="B4" s="263" t="str">
        <f>'Antrag Kommune'!B19</f>
        <v>[Straße]</v>
      </c>
      <c r="C4" s="288"/>
      <c r="D4" s="288"/>
      <c r="E4" s="288"/>
      <c r="F4" s="288"/>
      <c r="G4" s="288"/>
      <c r="H4" s="288"/>
      <c r="I4" s="288"/>
      <c r="J4" s="288"/>
      <c r="K4" s="567" t="str">
        <f>CONCATENATE(B5," ",B6)</f>
        <v>[PLZ] [Ort]</v>
      </c>
      <c r="L4" s="568"/>
      <c r="M4" s="568"/>
      <c r="N4" s="568"/>
    </row>
    <row r="5" spans="1:14" x14ac:dyDescent="0.25">
      <c r="A5" s="288" t="s">
        <v>6</v>
      </c>
      <c r="B5" s="263" t="str">
        <f>'Antrag Kommune'!B20</f>
        <v>[PLZ]</v>
      </c>
      <c r="C5" s="288"/>
      <c r="D5" s="288"/>
      <c r="E5" s="288"/>
      <c r="F5" s="288"/>
      <c r="G5" s="288"/>
      <c r="H5" s="288"/>
      <c r="I5" s="288"/>
      <c r="J5" s="288"/>
      <c r="K5" s="289"/>
      <c r="L5" s="289"/>
      <c r="M5" s="289"/>
      <c r="N5" s="289"/>
    </row>
    <row r="6" spans="1:14" x14ac:dyDescent="0.25">
      <c r="A6" s="288" t="s">
        <v>7</v>
      </c>
      <c r="B6" s="263" t="str">
        <f>'Antrag Kommune'!B21</f>
        <v>[Ort]</v>
      </c>
      <c r="C6" s="288"/>
      <c r="D6" s="288"/>
      <c r="E6" s="288"/>
      <c r="F6" s="288"/>
      <c r="G6" s="288"/>
      <c r="H6" s="288"/>
      <c r="I6" s="288"/>
      <c r="J6" s="288"/>
      <c r="K6" s="580" t="str">
        <f>B12</f>
        <v>[Bescheiddatum]</v>
      </c>
      <c r="L6" s="573"/>
      <c r="M6" s="573"/>
      <c r="N6" s="573"/>
    </row>
    <row r="7" spans="1:14" x14ac:dyDescent="0.25">
      <c r="A7" s="288" t="s">
        <v>278</v>
      </c>
      <c r="B7" s="263" t="s">
        <v>279</v>
      </c>
      <c r="C7" s="288"/>
      <c r="D7" s="288"/>
      <c r="E7" s="288"/>
      <c r="F7" s="288"/>
      <c r="G7" s="288"/>
      <c r="H7" s="288"/>
      <c r="I7" s="288"/>
      <c r="J7" s="288"/>
      <c r="K7" s="290"/>
      <c r="L7" s="291"/>
      <c r="M7" s="291"/>
      <c r="N7" s="291"/>
    </row>
    <row r="8" spans="1:14" ht="12.75" customHeight="1" x14ac:dyDescent="0.25">
      <c r="A8" s="288" t="s">
        <v>10</v>
      </c>
      <c r="B8" s="263" t="s">
        <v>173</v>
      </c>
      <c r="C8" s="288"/>
      <c r="D8" s="288"/>
      <c r="E8" s="288"/>
      <c r="F8" s="288"/>
      <c r="G8" s="288"/>
      <c r="H8" s="288"/>
      <c r="I8" s="288"/>
      <c r="J8" s="288"/>
      <c r="K8" s="292"/>
      <c r="L8" s="293"/>
      <c r="M8" s="293"/>
      <c r="N8" s="293"/>
    </row>
    <row r="9" spans="1:14" x14ac:dyDescent="0.25">
      <c r="A9" s="288" t="s">
        <v>12</v>
      </c>
      <c r="B9" s="266" t="s">
        <v>174</v>
      </c>
      <c r="C9" s="288"/>
      <c r="D9" s="288"/>
      <c r="E9" s="288"/>
      <c r="F9" s="288"/>
      <c r="G9" s="288"/>
      <c r="H9" s="288"/>
      <c r="I9" s="288"/>
      <c r="J9" s="288"/>
      <c r="K9" s="294"/>
      <c r="L9" s="294"/>
      <c r="M9" s="294"/>
      <c r="N9" s="294"/>
    </row>
    <row r="10" spans="1:14" x14ac:dyDescent="0.25">
      <c r="A10" s="288" t="s">
        <v>14</v>
      </c>
      <c r="B10" s="266" t="s">
        <v>175</v>
      </c>
      <c r="C10" s="288"/>
      <c r="D10" s="574" t="str">
        <f>CONCATENATE(B3," - ",B4," - ",B5," ",B6)</f>
        <v>[Bewilligungsstelle] - [Straße] - [PLZ] [Ort]</v>
      </c>
      <c r="E10" s="575"/>
      <c r="F10" s="575"/>
      <c r="G10" s="575"/>
      <c r="H10" s="575"/>
      <c r="I10" s="575"/>
      <c r="J10" s="288"/>
      <c r="K10" s="295"/>
      <c r="L10" s="295"/>
      <c r="M10" s="295"/>
      <c r="N10" s="295"/>
    </row>
    <row r="11" spans="1:14" x14ac:dyDescent="0.25">
      <c r="A11" s="288" t="s">
        <v>15</v>
      </c>
      <c r="B11" s="263" t="s">
        <v>176</v>
      </c>
      <c r="C11" s="288"/>
      <c r="D11" s="576"/>
      <c r="E11" s="576"/>
      <c r="F11" s="576"/>
      <c r="G11" s="576"/>
      <c r="H11" s="576"/>
      <c r="I11" s="576"/>
      <c r="J11" s="288"/>
      <c r="K11" s="296"/>
      <c r="L11" s="296"/>
      <c r="M11" s="297"/>
      <c r="N11" s="296"/>
    </row>
    <row r="12" spans="1:14" ht="12.75" customHeight="1" x14ac:dyDescent="0.25">
      <c r="A12" s="288" t="s">
        <v>178</v>
      </c>
      <c r="B12" s="298" t="s">
        <v>179</v>
      </c>
      <c r="C12" s="288"/>
      <c r="D12" s="562" t="str">
        <f>'Antrag Kommune'!B3</f>
        <v>[Name Kommune]</v>
      </c>
      <c r="E12" s="563"/>
      <c r="F12" s="563"/>
      <c r="G12" s="563"/>
      <c r="H12" s="563"/>
      <c r="I12" s="563"/>
      <c r="J12" s="288"/>
      <c r="K12" s="564" t="s">
        <v>115</v>
      </c>
      <c r="L12" s="565"/>
      <c r="M12" s="565"/>
      <c r="N12" s="565"/>
    </row>
    <row r="13" spans="1:14" x14ac:dyDescent="0.25">
      <c r="A13" s="551" t="s">
        <v>306</v>
      </c>
      <c r="B13" s="288"/>
      <c r="C13" s="288"/>
      <c r="D13" s="566" t="str">
        <f>'Antrag Kommune'!B7</f>
        <v>[verantwortlich]</v>
      </c>
      <c r="E13" s="566"/>
      <c r="F13" s="566"/>
      <c r="G13" s="566"/>
      <c r="H13" s="566"/>
      <c r="I13" s="566"/>
      <c r="J13" s="288"/>
      <c r="K13" s="567" t="str">
        <f>B8</f>
        <v>[Rückfragen]</v>
      </c>
      <c r="L13" s="568"/>
      <c r="M13" s="568"/>
      <c r="N13" s="568"/>
    </row>
    <row r="14" spans="1:14" x14ac:dyDescent="0.25">
      <c r="A14" s="551"/>
      <c r="B14" s="298" t="s">
        <v>183</v>
      </c>
      <c r="C14" s="288"/>
      <c r="D14" s="566" t="str">
        <f>'Antrag Kommune'!B4</f>
        <v>[Straße]</v>
      </c>
      <c r="E14" s="569"/>
      <c r="F14" s="569"/>
      <c r="G14" s="569"/>
      <c r="H14" s="569"/>
      <c r="I14" s="569"/>
      <c r="J14" s="288"/>
      <c r="K14" s="568" t="str">
        <f>CONCATENATE("Tel. ",B9,", Fax ",B10)</f>
        <v>Tel. [Tel.], Fax [Fax]</v>
      </c>
      <c r="L14" s="568"/>
      <c r="M14" s="568"/>
      <c r="N14" s="568"/>
    </row>
    <row r="15" spans="1:14" x14ac:dyDescent="0.25">
      <c r="A15" s="570" t="str">
        <f>IF(B14="nein","Bitte Antragsangaben in dieser Datei korrigieren und korrigierten 'Anhang Antrag' sowie Begründung auf getrenntem Blatt beifügen.","Bewilligung ohne Änderung")</f>
        <v>Bewilligung ohne Änderung</v>
      </c>
      <c r="B15" s="570"/>
      <c r="C15" s="288"/>
      <c r="D15" s="571" t="str">
        <f>CONCATENATE('Antrag Kommune'!B5," ",'Antrag Kommune'!B6)</f>
        <v>[PLZ] [Ort]</v>
      </c>
      <c r="E15" s="572"/>
      <c r="F15" s="572"/>
      <c r="G15" s="572"/>
      <c r="H15" s="572"/>
      <c r="I15" s="572"/>
      <c r="J15" s="288"/>
      <c r="K15" s="573" t="str">
        <f>CONCATENATE("E-Mail ",B11)</f>
        <v>E-Mail [E-Mail]</v>
      </c>
      <c r="L15" s="573"/>
      <c r="M15" s="573"/>
      <c r="N15" s="573"/>
    </row>
    <row r="16" spans="1:14" x14ac:dyDescent="0.25">
      <c r="A16" s="570"/>
      <c r="B16" s="570"/>
      <c r="C16" s="288"/>
      <c r="D16" s="288"/>
      <c r="E16" s="288"/>
      <c r="F16" s="288"/>
      <c r="G16" s="288"/>
      <c r="H16" s="288"/>
      <c r="I16" s="288"/>
      <c r="J16" s="288"/>
      <c r="K16" s="573"/>
      <c r="L16" s="573"/>
      <c r="M16" s="573"/>
      <c r="N16" s="573"/>
    </row>
    <row r="17" spans="1:14" x14ac:dyDescent="0.25">
      <c r="A17" s="570"/>
      <c r="B17" s="570"/>
      <c r="C17" s="288"/>
      <c r="D17" s="288"/>
      <c r="E17" s="288"/>
      <c r="F17" s="288"/>
      <c r="G17" s="288"/>
      <c r="H17" s="288"/>
      <c r="I17" s="288"/>
      <c r="J17" s="288"/>
      <c r="K17" s="288"/>
      <c r="L17" s="288"/>
      <c r="M17" s="288"/>
      <c r="N17" s="288"/>
    </row>
    <row r="18" spans="1:14" x14ac:dyDescent="0.25">
      <c r="A18" s="570"/>
      <c r="B18" s="570"/>
      <c r="C18" s="288"/>
      <c r="D18" s="288"/>
      <c r="E18" s="288"/>
      <c r="F18" s="288"/>
      <c r="G18" s="288"/>
      <c r="H18" s="288"/>
      <c r="I18" s="288"/>
      <c r="J18" s="288"/>
      <c r="K18" s="288"/>
      <c r="L18" s="288"/>
      <c r="M18" s="288"/>
      <c r="N18" s="288"/>
    </row>
    <row r="19" spans="1:14" x14ac:dyDescent="0.25">
      <c r="A19" s="288" t="s">
        <v>307</v>
      </c>
      <c r="B19" s="299"/>
      <c r="C19" s="288"/>
      <c r="D19" s="288"/>
      <c r="E19" s="288"/>
      <c r="F19" s="288"/>
      <c r="G19" s="288"/>
      <c r="H19" s="288"/>
      <c r="I19" s="288"/>
      <c r="J19" s="288"/>
      <c r="K19" s="288"/>
      <c r="L19" s="288"/>
      <c r="M19" s="288"/>
      <c r="N19" s="288"/>
    </row>
    <row r="20" spans="1:14" x14ac:dyDescent="0.25">
      <c r="A20" s="300"/>
      <c r="B20" s="300"/>
      <c r="C20" s="288"/>
      <c r="D20" s="509"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01.09.2018 - 31.12.2018</v>
      </c>
      <c r="E20" s="509"/>
      <c r="F20" s="509"/>
      <c r="G20" s="509"/>
      <c r="H20" s="509"/>
      <c r="I20" s="509"/>
      <c r="J20" s="509"/>
      <c r="K20" s="509"/>
      <c r="L20" s="509"/>
      <c r="M20" s="509"/>
      <c r="N20" s="509"/>
    </row>
    <row r="21" spans="1:14" ht="12.75" customHeight="1" x14ac:dyDescent="0.25">
      <c r="A21" s="270" t="s">
        <v>308</v>
      </c>
      <c r="B21" s="261"/>
      <c r="C21" s="288"/>
      <c r="D21" s="509"/>
      <c r="E21" s="509"/>
      <c r="F21" s="509"/>
      <c r="G21" s="509"/>
      <c r="H21" s="509"/>
      <c r="I21" s="509"/>
      <c r="J21" s="509"/>
      <c r="K21" s="509"/>
      <c r="L21" s="509"/>
      <c r="M21" s="509"/>
      <c r="N21" s="509"/>
    </row>
    <row r="22" spans="1:14" ht="18.600000000000001" customHeight="1" x14ac:dyDescent="0.25">
      <c r="A22" s="301" t="s">
        <v>309</v>
      </c>
      <c r="B22" s="299">
        <f>'[1]Antrag Kommune'!B24</f>
        <v>0</v>
      </c>
      <c r="C22" s="288"/>
      <c r="D22" s="561" t="s">
        <v>310</v>
      </c>
      <c r="E22" s="561"/>
      <c r="F22" s="561"/>
      <c r="G22" s="561"/>
      <c r="H22" s="561"/>
      <c r="I22" s="561"/>
      <c r="J22" s="288"/>
      <c r="K22" s="288"/>
      <c r="L22" s="288"/>
      <c r="M22" s="288"/>
      <c r="N22" s="288"/>
    </row>
    <row r="23" spans="1:14" x14ac:dyDescent="0.25">
      <c r="A23" s="260" t="s">
        <v>161</v>
      </c>
      <c r="B23" s="272">
        <f>SUM(B22:B22)</f>
        <v>0</v>
      </c>
      <c r="C23" s="288"/>
      <c r="D23" s="288"/>
      <c r="E23" s="288"/>
      <c r="F23" s="288"/>
      <c r="G23" s="288"/>
      <c r="H23" s="288"/>
      <c r="I23" s="288"/>
      <c r="J23" s="288"/>
      <c r="K23" s="288"/>
      <c r="L23" s="288"/>
      <c r="M23" s="288"/>
      <c r="N23" s="288"/>
    </row>
    <row r="24" spans="1:14" x14ac:dyDescent="0.25">
      <c r="A24" s="302"/>
      <c r="B24" s="302"/>
      <c r="C24" s="288"/>
      <c r="D24" s="288" t="s">
        <v>116</v>
      </c>
      <c r="E24" s="288"/>
      <c r="F24" s="288"/>
      <c r="G24" s="288"/>
      <c r="H24" s="288"/>
      <c r="I24" s="288"/>
      <c r="J24" s="288"/>
      <c r="K24" s="288"/>
      <c r="L24" s="288"/>
      <c r="M24" s="288"/>
      <c r="N24" s="288"/>
    </row>
    <row r="25" spans="1:14" x14ac:dyDescent="0.25">
      <c r="A25" s="303"/>
      <c r="B25" s="288"/>
      <c r="C25" s="288"/>
      <c r="D25" s="288"/>
      <c r="E25" s="288"/>
      <c r="F25" s="288"/>
      <c r="G25" s="288"/>
      <c r="H25" s="288"/>
      <c r="I25" s="288"/>
      <c r="J25" s="288"/>
      <c r="K25" s="288"/>
      <c r="L25" s="288"/>
      <c r="M25" s="288"/>
      <c r="N25" s="288"/>
    </row>
    <row r="26" spans="1:14" x14ac:dyDescent="0.25">
      <c r="A26" s="304"/>
      <c r="B26" s="305"/>
      <c r="C26" s="288"/>
      <c r="D26" s="551"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51"/>
      <c r="F26" s="551"/>
      <c r="G26" s="551"/>
      <c r="H26" s="551"/>
      <c r="I26" s="551"/>
      <c r="J26" s="551"/>
      <c r="K26" s="551"/>
      <c r="L26" s="551"/>
      <c r="M26" s="551"/>
      <c r="N26" s="551"/>
    </row>
    <row r="27" spans="1:14" ht="12.75" customHeight="1" x14ac:dyDescent="0.25">
      <c r="A27" s="561"/>
      <c r="B27" s="561"/>
      <c r="C27" s="288"/>
      <c r="D27" s="551"/>
      <c r="E27" s="551"/>
      <c r="F27" s="551"/>
      <c r="G27" s="551"/>
      <c r="H27" s="551"/>
      <c r="I27" s="551"/>
      <c r="J27" s="551"/>
      <c r="K27" s="551"/>
      <c r="L27" s="551"/>
      <c r="M27" s="551"/>
      <c r="N27" s="551"/>
    </row>
    <row r="28" spans="1:14" x14ac:dyDescent="0.25">
      <c r="A28" s="288"/>
      <c r="B28" s="288"/>
      <c r="C28" s="288"/>
      <c r="D28" s="551"/>
      <c r="E28" s="551"/>
      <c r="F28" s="551"/>
      <c r="G28" s="551"/>
      <c r="H28" s="551"/>
      <c r="I28" s="551"/>
      <c r="J28" s="551"/>
      <c r="K28" s="551"/>
      <c r="L28" s="551"/>
      <c r="M28" s="551"/>
      <c r="N28" s="551"/>
    </row>
    <row r="29" spans="1:14" x14ac:dyDescent="0.25">
      <c r="A29" s="288"/>
      <c r="B29" s="288"/>
      <c r="C29" s="288"/>
      <c r="D29" s="295"/>
      <c r="E29" s="295"/>
      <c r="F29" s="295"/>
      <c r="G29" s="295"/>
      <c r="H29" s="295"/>
      <c r="I29" s="295"/>
      <c r="J29" s="295"/>
      <c r="K29" s="295"/>
      <c r="L29" s="295"/>
      <c r="M29" s="295"/>
      <c r="N29" s="295"/>
    </row>
    <row r="30" spans="1:14" x14ac:dyDescent="0.25">
      <c r="A30" s="288"/>
      <c r="B30" s="288"/>
      <c r="C30" s="288"/>
      <c r="D30" s="556" t="str">
        <f>IF(B14="ja","Ihrem Antrag wird entsprochen.","Die Höhe der Jahresfördersumme wird abweichend von Ihrem Antrag festgesetzt (Begründung siehe Anlage).")</f>
        <v>Ihrem Antrag wird entsprochen.</v>
      </c>
      <c r="E30" s="556"/>
      <c r="F30" s="556"/>
      <c r="G30" s="556"/>
      <c r="H30" s="556"/>
      <c r="I30" s="556"/>
      <c r="J30" s="556"/>
      <c r="K30" s="556"/>
      <c r="L30" s="556"/>
      <c r="M30" s="556"/>
      <c r="N30" s="556"/>
    </row>
    <row r="31" spans="1:14" ht="12.75" customHeight="1" x14ac:dyDescent="0.25">
      <c r="A31" s="288"/>
      <c r="B31" s="288"/>
      <c r="C31" s="288"/>
      <c r="D31" s="556"/>
      <c r="E31" s="556"/>
      <c r="F31" s="556"/>
      <c r="G31" s="556"/>
      <c r="H31" s="556"/>
      <c r="I31" s="556"/>
      <c r="J31" s="556"/>
      <c r="K31" s="556"/>
      <c r="L31" s="556"/>
      <c r="M31" s="556"/>
      <c r="N31" s="556"/>
    </row>
    <row r="32" spans="1:14" x14ac:dyDescent="0.25">
      <c r="A32" s="288"/>
      <c r="B32" s="288"/>
      <c r="C32" s="288"/>
      <c r="D32" s="557" t="s">
        <v>311</v>
      </c>
      <c r="E32" s="516"/>
      <c r="F32" s="516"/>
      <c r="G32" s="516"/>
      <c r="H32" s="516"/>
      <c r="I32" s="516"/>
      <c r="J32" s="516"/>
      <c r="K32" s="516"/>
      <c r="L32" s="516"/>
      <c r="M32" s="306" t="e">
        <f>'Antrag Kommune'!M34</f>
        <v>#N/A</v>
      </c>
      <c r="N32" s="293" t="s">
        <v>114</v>
      </c>
    </row>
    <row r="33" spans="1:14" x14ac:dyDescent="0.25">
      <c r="A33" s="288"/>
      <c r="B33" s="288"/>
      <c r="C33" s="288"/>
      <c r="D33" s="307"/>
      <c r="E33" s="275"/>
      <c r="F33" s="275"/>
      <c r="G33" s="275"/>
      <c r="H33" s="275"/>
      <c r="I33" s="275"/>
      <c r="J33" s="275"/>
      <c r="K33" s="275"/>
      <c r="L33" s="275"/>
      <c r="M33" s="306"/>
      <c r="N33" s="293"/>
    </row>
    <row r="34" spans="1:14" x14ac:dyDescent="0.25">
      <c r="A34" s="288"/>
      <c r="B34" s="288"/>
      <c r="C34" s="288"/>
      <c r="D34" s="558" t="s">
        <v>312</v>
      </c>
      <c r="E34" s="526"/>
      <c r="F34" s="526"/>
      <c r="G34" s="526"/>
      <c r="H34" s="526"/>
      <c r="I34" s="526"/>
      <c r="J34" s="526"/>
      <c r="K34" s="526"/>
      <c r="L34" s="526"/>
      <c r="M34" s="278"/>
      <c r="N34" s="277"/>
    </row>
    <row r="35" spans="1:14" x14ac:dyDescent="0.25">
      <c r="A35" s="288"/>
      <c r="B35" s="288"/>
      <c r="C35" s="288"/>
      <c r="D35" s="427" t="s">
        <v>297</v>
      </c>
      <c r="E35" s="427"/>
      <c r="F35" s="427"/>
      <c r="G35" s="427"/>
      <c r="H35" s="427"/>
      <c r="I35" s="427"/>
      <c r="J35" s="427"/>
      <c r="K35" s="427"/>
      <c r="L35" s="427"/>
      <c r="M35" s="279" t="e">
        <f>'Antrag Kommune'!M37</f>
        <v>#N/A</v>
      </c>
      <c r="N35" s="259" t="s">
        <v>114</v>
      </c>
    </row>
    <row r="36" spans="1:14" ht="17.399999999999999" customHeight="1" x14ac:dyDescent="0.25">
      <c r="A36" s="288"/>
      <c r="B36" s="288"/>
      <c r="C36" s="288"/>
      <c r="D36" s="428" t="s">
        <v>240</v>
      </c>
      <c r="E36" s="428"/>
      <c r="F36" s="428"/>
      <c r="G36" s="428"/>
      <c r="H36" s="428"/>
      <c r="I36" s="428"/>
      <c r="J36" s="428"/>
      <c r="K36" s="428"/>
      <c r="L36" s="428"/>
      <c r="M36" s="280">
        <f>'Antrag Kommune'!M38</f>
        <v>0</v>
      </c>
      <c r="N36" s="281" t="s">
        <v>114</v>
      </c>
    </row>
    <row r="37" spans="1:14" ht="30" customHeight="1" x14ac:dyDescent="0.25">
      <c r="A37" s="288"/>
      <c r="B37" s="288"/>
      <c r="C37" s="288"/>
      <c r="D37" s="512" t="s">
        <v>298</v>
      </c>
      <c r="E37" s="512"/>
      <c r="F37" s="512"/>
      <c r="G37" s="512"/>
      <c r="H37" s="512"/>
      <c r="I37" s="512"/>
      <c r="J37" s="512"/>
      <c r="K37" s="512"/>
      <c r="L37" s="512"/>
      <c r="M37" s="282" t="e">
        <f>'Antrag Kommune'!M39</f>
        <v>#N/A</v>
      </c>
      <c r="N37" s="281" t="s">
        <v>114</v>
      </c>
    </row>
    <row r="38" spans="1:14" ht="19.2" customHeight="1" x14ac:dyDescent="0.25">
      <c r="A38" s="288"/>
      <c r="B38" s="288"/>
      <c r="C38" s="288"/>
      <c r="D38" s="513" t="s">
        <v>313</v>
      </c>
      <c r="E38" s="514"/>
      <c r="F38" s="514"/>
      <c r="G38" s="514"/>
      <c r="H38" s="514"/>
      <c r="I38" s="514"/>
      <c r="J38" s="514"/>
      <c r="K38" s="514"/>
      <c r="L38" s="514"/>
      <c r="M38" s="308">
        <f>IF(B19&lt;&gt;"",B19,0)</f>
        <v>0</v>
      </c>
      <c r="N38" s="309" t="s">
        <v>114</v>
      </c>
    </row>
    <row r="39" spans="1:14" ht="19.2" customHeight="1" x14ac:dyDescent="0.25">
      <c r="A39" s="288"/>
      <c r="B39" s="288"/>
      <c r="C39" s="288"/>
      <c r="D39" s="515" t="s">
        <v>314</v>
      </c>
      <c r="E39" s="516"/>
      <c r="F39" s="516"/>
      <c r="G39" s="516"/>
      <c r="H39" s="516"/>
      <c r="I39" s="516"/>
      <c r="J39" s="516"/>
      <c r="K39" s="516"/>
      <c r="L39" s="516"/>
      <c r="M39" s="306" t="e">
        <f>M32+M38</f>
        <v>#N/A</v>
      </c>
      <c r="N39" s="293" t="s">
        <v>114</v>
      </c>
    </row>
    <row r="40" spans="1:14" x14ac:dyDescent="0.25">
      <c r="A40" s="288"/>
      <c r="B40" s="288"/>
      <c r="C40" s="288"/>
      <c r="D40" s="513" t="s">
        <v>315</v>
      </c>
      <c r="E40" s="514"/>
      <c r="F40" s="514"/>
      <c r="G40" s="514"/>
      <c r="H40" s="514"/>
      <c r="I40" s="514"/>
      <c r="J40" s="514"/>
      <c r="K40" s="514"/>
      <c r="L40" s="514"/>
      <c r="M40" s="308">
        <f>B23</f>
        <v>0</v>
      </c>
      <c r="N40" s="309" t="s">
        <v>114</v>
      </c>
    </row>
    <row r="41" spans="1:14" x14ac:dyDescent="0.25">
      <c r="A41" s="288"/>
      <c r="B41" s="288"/>
      <c r="C41" s="288"/>
      <c r="D41" s="515" t="s">
        <v>300</v>
      </c>
      <c r="E41" s="516"/>
      <c r="F41" s="516"/>
      <c r="G41" s="516"/>
      <c r="H41" s="516"/>
      <c r="I41" s="516"/>
      <c r="J41" s="516"/>
      <c r="K41" s="516"/>
      <c r="L41" s="516"/>
      <c r="M41" s="306" t="e">
        <f>M39-M40</f>
        <v>#N/A</v>
      </c>
      <c r="N41" s="293" t="s">
        <v>114</v>
      </c>
    </row>
    <row r="42" spans="1:14" x14ac:dyDescent="0.25">
      <c r="A42" s="288"/>
      <c r="B42" s="288"/>
      <c r="C42" s="288"/>
      <c r="D42" s="559" t="e">
        <f>IF(Antrag!B23="ja",IF(M41&gt;0,"Der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60"/>
      <c r="F42" s="560"/>
      <c r="G42" s="560"/>
      <c r="H42" s="560"/>
      <c r="I42" s="560"/>
      <c r="J42" s="560"/>
      <c r="K42" s="560"/>
      <c r="L42" s="560"/>
      <c r="M42" s="520"/>
      <c r="N42" s="520"/>
    </row>
    <row r="43" spans="1:14" x14ac:dyDescent="0.25">
      <c r="A43" s="288"/>
      <c r="B43" s="288"/>
      <c r="C43" s="288"/>
      <c r="D43" s="285"/>
      <c r="E43" s="285"/>
      <c r="F43" s="285"/>
      <c r="G43" s="285"/>
      <c r="H43" s="285"/>
      <c r="I43" s="285"/>
      <c r="J43" s="285"/>
      <c r="K43" s="285"/>
      <c r="L43" s="285"/>
      <c r="M43" s="285"/>
      <c r="N43" s="285"/>
    </row>
    <row r="44" spans="1:14" x14ac:dyDescent="0.25">
      <c r="A44" s="288"/>
      <c r="B44" s="288"/>
      <c r="C44" s="288"/>
      <c r="D44" s="555" t="s">
        <v>316</v>
      </c>
      <c r="E44" s="551"/>
      <c r="F44" s="551"/>
      <c r="G44" s="551"/>
      <c r="H44" s="551"/>
      <c r="I44" s="551"/>
      <c r="J44" s="551"/>
      <c r="K44" s="551"/>
      <c r="L44" s="551"/>
      <c r="M44" s="551"/>
      <c r="N44" s="551"/>
    </row>
    <row r="45" spans="1:14" x14ac:dyDescent="0.25">
      <c r="A45" s="288"/>
      <c r="B45" s="288"/>
      <c r="C45" s="288"/>
      <c r="D45" s="551"/>
      <c r="E45" s="551"/>
      <c r="F45" s="551"/>
      <c r="G45" s="551"/>
      <c r="H45" s="551"/>
      <c r="I45" s="551"/>
      <c r="J45" s="551"/>
      <c r="K45" s="551"/>
      <c r="L45" s="551"/>
      <c r="M45" s="551"/>
      <c r="N45" s="551"/>
    </row>
    <row r="46" spans="1:14" x14ac:dyDescent="0.25">
      <c r="A46" s="288"/>
      <c r="B46" s="288"/>
      <c r="C46" s="288"/>
      <c r="D46" s="551"/>
      <c r="E46" s="551"/>
      <c r="F46" s="551"/>
      <c r="G46" s="551"/>
      <c r="H46" s="551"/>
      <c r="I46" s="551"/>
      <c r="J46" s="551"/>
      <c r="K46" s="551"/>
      <c r="L46" s="551"/>
      <c r="M46" s="551"/>
      <c r="N46" s="551"/>
    </row>
    <row r="47" spans="1:14" x14ac:dyDescent="0.25">
      <c r="A47" s="288"/>
      <c r="B47" s="288"/>
      <c r="C47" s="288"/>
      <c r="D47" s="509"/>
      <c r="E47" s="509"/>
      <c r="F47" s="509"/>
      <c r="G47" s="509"/>
      <c r="H47" s="509"/>
      <c r="I47" s="509"/>
      <c r="J47" s="509"/>
      <c r="K47" s="509"/>
      <c r="L47" s="509"/>
      <c r="M47" s="509"/>
      <c r="N47" s="509"/>
    </row>
    <row r="48" spans="1:14" x14ac:dyDescent="0.25">
      <c r="A48" s="288"/>
      <c r="B48" s="288"/>
      <c r="C48" s="288"/>
      <c r="D48" s="509"/>
      <c r="E48" s="509"/>
      <c r="F48" s="509"/>
      <c r="G48" s="509"/>
      <c r="H48" s="509"/>
      <c r="I48" s="509"/>
      <c r="J48" s="509"/>
      <c r="K48" s="509"/>
      <c r="L48" s="509"/>
      <c r="M48" s="509"/>
      <c r="N48" s="509"/>
    </row>
    <row r="49" spans="1:17" x14ac:dyDescent="0.25">
      <c r="A49" s="288"/>
      <c r="B49" s="288"/>
      <c r="C49" s="288"/>
      <c r="D49" s="276"/>
      <c r="E49" s="275"/>
      <c r="F49" s="275"/>
      <c r="G49" s="275"/>
      <c r="H49" s="275"/>
      <c r="I49" s="275"/>
      <c r="J49" s="275"/>
      <c r="K49" s="275"/>
      <c r="L49" s="275"/>
      <c r="M49" s="306"/>
      <c r="N49" s="293"/>
      <c r="Q49" s="310" t="s">
        <v>317</v>
      </c>
    </row>
    <row r="50" spans="1:17" x14ac:dyDescent="0.25">
      <c r="A50" s="288"/>
      <c r="B50" s="288"/>
      <c r="C50" s="288"/>
      <c r="D50" s="551"/>
      <c r="E50" s="551"/>
      <c r="F50" s="551"/>
      <c r="G50" s="551"/>
      <c r="H50" s="551"/>
      <c r="I50" s="551"/>
      <c r="J50" s="551"/>
      <c r="K50" s="551"/>
      <c r="L50" s="551"/>
      <c r="M50" s="551"/>
      <c r="N50" s="551"/>
    </row>
    <row r="51" spans="1:17" x14ac:dyDescent="0.25">
      <c r="A51" s="288"/>
      <c r="B51" s="288"/>
      <c r="C51" s="288"/>
      <c r="D51" s="551"/>
      <c r="E51" s="551"/>
      <c r="F51" s="551"/>
      <c r="G51" s="551"/>
      <c r="H51" s="551"/>
      <c r="I51" s="551"/>
      <c r="J51" s="551"/>
      <c r="K51" s="551"/>
      <c r="L51" s="551"/>
      <c r="M51" s="551"/>
      <c r="N51" s="551"/>
    </row>
    <row r="52" spans="1:17" x14ac:dyDescent="0.25">
      <c r="C52" s="288"/>
      <c r="D52" s="551"/>
      <c r="E52" s="551"/>
      <c r="F52" s="551"/>
      <c r="G52" s="551"/>
      <c r="H52" s="551"/>
      <c r="I52" s="551"/>
      <c r="J52" s="551"/>
      <c r="K52" s="551"/>
      <c r="L52" s="551"/>
      <c r="M52" s="551"/>
      <c r="N52" s="551"/>
    </row>
    <row r="53" spans="1:17" x14ac:dyDescent="0.25">
      <c r="D53" s="521"/>
      <c r="E53" s="521"/>
      <c r="F53" s="521"/>
      <c r="G53" s="521"/>
      <c r="H53" s="521"/>
      <c r="I53" s="521"/>
      <c r="J53" s="521"/>
      <c r="K53" s="521"/>
      <c r="L53" s="521"/>
      <c r="M53" s="521"/>
      <c r="N53" s="521"/>
    </row>
    <row r="54" spans="1:17" x14ac:dyDescent="0.25">
      <c r="D54" s="521"/>
      <c r="E54" s="521"/>
      <c r="F54" s="521"/>
      <c r="G54" s="521"/>
      <c r="H54" s="521"/>
      <c r="I54" s="521"/>
      <c r="J54" s="521"/>
      <c r="K54" s="521"/>
      <c r="L54" s="521"/>
      <c r="M54" s="521"/>
      <c r="N54" s="521"/>
    </row>
    <row r="55" spans="1:17" x14ac:dyDescent="0.25">
      <c r="D55" s="521"/>
      <c r="E55" s="521"/>
      <c r="F55" s="521"/>
      <c r="G55" s="521"/>
      <c r="H55" s="521"/>
      <c r="I55" s="521"/>
      <c r="J55" s="521"/>
      <c r="K55" s="521"/>
      <c r="L55" s="521"/>
      <c r="M55" s="521"/>
      <c r="N55" s="521"/>
    </row>
    <row r="56" spans="1:17" x14ac:dyDescent="0.25">
      <c r="D56" s="521"/>
      <c r="E56" s="521"/>
      <c r="F56" s="521"/>
      <c r="G56" s="521"/>
      <c r="H56" s="521"/>
      <c r="I56" s="521"/>
      <c r="J56" s="521"/>
      <c r="K56" s="521"/>
      <c r="L56" s="521"/>
      <c r="M56" s="521"/>
      <c r="N56" s="521"/>
    </row>
    <row r="57" spans="1:17" x14ac:dyDescent="0.25">
      <c r="D57" s="521"/>
      <c r="E57" s="521"/>
      <c r="F57" s="521"/>
      <c r="G57" s="521"/>
      <c r="H57" s="521"/>
      <c r="I57" s="521"/>
      <c r="J57" s="521"/>
      <c r="K57" s="521"/>
      <c r="L57" s="521"/>
      <c r="M57" s="521"/>
      <c r="N57" s="521"/>
    </row>
    <row r="58" spans="1:17" x14ac:dyDescent="0.25">
      <c r="D58" s="288"/>
      <c r="E58" s="288"/>
      <c r="F58" s="288"/>
      <c r="G58" s="288"/>
      <c r="H58" s="288"/>
      <c r="I58" s="288"/>
      <c r="J58" s="288"/>
      <c r="K58" s="288"/>
      <c r="L58" s="288"/>
      <c r="M58" s="288"/>
      <c r="N58" s="288"/>
    </row>
    <row r="59" spans="1:17" x14ac:dyDescent="0.25">
      <c r="D59" s="288" t="s">
        <v>130</v>
      </c>
      <c r="E59" s="288"/>
      <c r="F59" s="288"/>
      <c r="G59" s="288"/>
      <c r="H59" s="288"/>
      <c r="I59" s="288"/>
      <c r="J59" s="288"/>
      <c r="K59" s="288"/>
      <c r="L59" s="552" t="s">
        <v>318</v>
      </c>
      <c r="M59" s="552"/>
      <c r="N59" s="552"/>
    </row>
    <row r="60" spans="1:17" x14ac:dyDescent="0.25">
      <c r="D60" s="288"/>
      <c r="E60" s="288"/>
      <c r="F60" s="288"/>
      <c r="G60" s="288"/>
      <c r="H60" s="288"/>
      <c r="I60" s="288"/>
      <c r="J60" s="288"/>
      <c r="K60" s="288"/>
      <c r="L60" s="288"/>
      <c r="M60" s="288"/>
      <c r="N60" s="288"/>
    </row>
    <row r="61" spans="1:17" x14ac:dyDescent="0.25">
      <c r="D61" s="288"/>
      <c r="E61" s="288"/>
      <c r="F61" s="288"/>
      <c r="G61" s="288"/>
      <c r="H61" s="288"/>
      <c r="I61" s="288"/>
      <c r="J61" s="288"/>
      <c r="K61" s="288"/>
      <c r="L61" s="288"/>
      <c r="M61" s="288"/>
      <c r="N61" s="288"/>
    </row>
    <row r="62" spans="1:17" x14ac:dyDescent="0.25">
      <c r="D62" s="288" t="str">
        <f>B7</f>
        <v>[verantwortlich]</v>
      </c>
      <c r="E62" s="288"/>
      <c r="F62" s="288"/>
      <c r="G62" s="288"/>
      <c r="H62" s="288"/>
      <c r="I62" s="288"/>
      <c r="J62" s="288"/>
      <c r="K62" s="553" t="s">
        <v>302</v>
      </c>
      <c r="L62" s="554"/>
      <c r="M62" s="311">
        <f>Anleitung!C1</f>
        <v>43452</v>
      </c>
      <c r="N62" s="288"/>
    </row>
    <row r="64" spans="1:17" x14ac:dyDescent="0.25">
      <c r="D64" s="270" t="s">
        <v>132</v>
      </c>
      <c r="E64" s="270"/>
    </row>
    <row r="65" spans="4:14" x14ac:dyDescent="0.25">
      <c r="D65" s="260" t="s">
        <v>319</v>
      </c>
      <c r="K65" s="312" t="str">
        <f>B12</f>
        <v>[Bescheiddatum]</v>
      </c>
    </row>
    <row r="66" spans="4:14" x14ac:dyDescent="0.25">
      <c r="D66" s="260" t="s">
        <v>320</v>
      </c>
      <c r="K66" s="260" t="str">
        <f>B3</f>
        <v>[Bewilligungsstelle]</v>
      </c>
    </row>
    <row r="67" spans="4:14" ht="51.75" customHeight="1" x14ac:dyDescent="0.25"/>
    <row r="68" spans="4:14" ht="51.75" customHeight="1" x14ac:dyDescent="0.25">
      <c r="D68" s="509" t="str">
        <f>D20</f>
        <v>Kindbezogene Förderung nach dem BayKiBiG für die offene Ganztagsschule im Kombi-Modell; Endabrechnung für den Abrechnungszeitraum 01.09.2018 - 31.12.2018</v>
      </c>
      <c r="E68" s="509"/>
      <c r="F68" s="509"/>
      <c r="G68" s="509"/>
      <c r="H68" s="509"/>
      <c r="I68" s="509"/>
      <c r="J68" s="509"/>
      <c r="K68" s="509"/>
      <c r="L68" s="509"/>
      <c r="M68" s="509"/>
      <c r="N68" s="509"/>
    </row>
    <row r="69" spans="4:14" ht="51.75" customHeight="1" x14ac:dyDescent="0.25">
      <c r="D69" s="509"/>
      <c r="E69" s="509"/>
      <c r="F69" s="509"/>
      <c r="G69" s="509"/>
      <c r="H69" s="509"/>
      <c r="I69" s="509"/>
      <c r="J69" s="509"/>
      <c r="K69" s="509"/>
      <c r="L69" s="509"/>
      <c r="M69" s="509"/>
      <c r="N69" s="509"/>
    </row>
    <row r="70" spans="4:14" ht="51.75" customHeight="1" x14ac:dyDescent="0.25"/>
    <row r="72" spans="4:14" x14ac:dyDescent="0.25">
      <c r="E72" s="287" t="str">
        <f>IF(F73="","","1.")</f>
        <v/>
      </c>
      <c r="F72" s="510"/>
      <c r="G72" s="510"/>
      <c r="H72" s="510"/>
      <c r="I72" s="510"/>
      <c r="J72" s="510"/>
      <c r="K72" s="510"/>
      <c r="L72" s="510"/>
      <c r="M72" s="510"/>
    </row>
    <row r="73" spans="4:14" x14ac:dyDescent="0.25">
      <c r="E73" s="287" t="str">
        <f>IF(F73="","","2.")</f>
        <v/>
      </c>
      <c r="F73" s="510"/>
      <c r="G73" s="510"/>
      <c r="H73" s="510"/>
      <c r="I73" s="510"/>
      <c r="J73" s="510"/>
      <c r="K73" s="510"/>
      <c r="L73" s="510"/>
      <c r="M73" s="510"/>
    </row>
    <row r="74" spans="4:14" x14ac:dyDescent="0.25">
      <c r="E74" s="287" t="str">
        <f>IF(F74="","","3.")</f>
        <v/>
      </c>
      <c r="F74" s="510"/>
      <c r="G74" s="510"/>
      <c r="H74" s="510"/>
      <c r="I74" s="510"/>
      <c r="J74" s="510"/>
      <c r="K74" s="510"/>
      <c r="L74" s="510"/>
      <c r="M74" s="510"/>
    </row>
    <row r="75" spans="4:14" x14ac:dyDescent="0.25">
      <c r="E75" s="287" t="str">
        <f>IF(F75="","","4.")</f>
        <v/>
      </c>
      <c r="F75" s="510"/>
      <c r="G75" s="510"/>
      <c r="H75" s="510"/>
      <c r="I75" s="510"/>
      <c r="J75" s="510"/>
      <c r="K75" s="510"/>
      <c r="L75" s="510"/>
      <c r="M75" s="510"/>
    </row>
  </sheetData>
  <sheetProtection password="9FF7" sheet="1" objects="1" scenarios="1"/>
  <mergeCells count="40">
    <mergeCell ref="D10:I11"/>
    <mergeCell ref="A1:B1"/>
    <mergeCell ref="K1:N2"/>
    <mergeCell ref="K3:N3"/>
    <mergeCell ref="K4:N4"/>
    <mergeCell ref="K6:N6"/>
    <mergeCell ref="D26:N28"/>
    <mergeCell ref="A27:B27"/>
    <mergeCell ref="D12:I12"/>
    <mergeCell ref="K12:N12"/>
    <mergeCell ref="A13:A14"/>
    <mergeCell ref="D13:I13"/>
    <mergeCell ref="K13:N13"/>
    <mergeCell ref="D14:I14"/>
    <mergeCell ref="K14:N14"/>
    <mergeCell ref="A15:B18"/>
    <mergeCell ref="D15:I15"/>
    <mergeCell ref="K15:N16"/>
    <mergeCell ref="D20:N21"/>
    <mergeCell ref="D22:I22"/>
    <mergeCell ref="D44:N48"/>
    <mergeCell ref="D30:N31"/>
    <mergeCell ref="D32:L32"/>
    <mergeCell ref="D34:L34"/>
    <mergeCell ref="D35:L35"/>
    <mergeCell ref="D36:L36"/>
    <mergeCell ref="D37:L37"/>
    <mergeCell ref="D38:L38"/>
    <mergeCell ref="D39:L39"/>
    <mergeCell ref="D40:L40"/>
    <mergeCell ref="D41:L41"/>
    <mergeCell ref="D42:N42"/>
    <mergeCell ref="F74:M74"/>
    <mergeCell ref="F75:M75"/>
    <mergeCell ref="D50:N57"/>
    <mergeCell ref="L59:N59"/>
    <mergeCell ref="K62:L62"/>
    <mergeCell ref="D68:N69"/>
    <mergeCell ref="F72:M72"/>
    <mergeCell ref="F73:M73"/>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topLeftCell="A31" workbookViewId="0">
      <selection activeCell="C40" sqref="C40"/>
    </sheetView>
  </sheetViews>
  <sheetFormatPr baseColWidth="10" defaultRowHeight="13.2" x14ac:dyDescent="0.25"/>
  <cols>
    <col min="1" max="1" width="11.88671875" customWidth="1"/>
    <col min="2" max="2" width="8.33203125" customWidth="1"/>
    <col min="3" max="3" width="16.33203125" customWidth="1"/>
    <col min="4" max="4" width="2.109375" customWidth="1"/>
    <col min="6" max="6" width="1.6640625" customWidth="1"/>
    <col min="7" max="7" width="11.33203125" customWidth="1"/>
    <col min="8" max="8" width="2.88671875" customWidth="1"/>
    <col min="9" max="9" width="10.88671875" customWidth="1"/>
    <col min="10" max="10" width="2" customWidth="1"/>
    <col min="12" max="12" width="3.109375" customWidth="1"/>
  </cols>
  <sheetData>
    <row r="1" spans="1:13" ht="15.6" x14ac:dyDescent="0.3">
      <c r="A1" s="6" t="s">
        <v>198</v>
      </c>
      <c r="B1" s="6"/>
      <c r="C1" s="6"/>
      <c r="D1" s="7"/>
      <c r="E1" s="7"/>
      <c r="F1" s="7"/>
      <c r="G1" s="7"/>
      <c r="H1" s="7"/>
      <c r="I1" s="7"/>
      <c r="J1" s="7"/>
      <c r="K1" s="7"/>
      <c r="L1" s="7"/>
    </row>
    <row r="2" spans="1:13" x14ac:dyDescent="0.25">
      <c r="A2" s="48" t="s">
        <v>199</v>
      </c>
      <c r="B2" s="150">
        <f>Allgemeines!F9</f>
        <v>1161.6500000000001</v>
      </c>
      <c r="C2" s="7" t="s">
        <v>200</v>
      </c>
      <c r="D2" s="151"/>
      <c r="F2" s="151"/>
      <c r="G2" s="11" t="s">
        <v>201</v>
      </c>
      <c r="H2" s="11"/>
      <c r="I2" s="11"/>
      <c r="J2" s="11"/>
      <c r="K2" s="11"/>
      <c r="L2" s="11"/>
      <c r="M2" s="11"/>
    </row>
    <row r="3" spans="1:13" x14ac:dyDescent="0.25">
      <c r="A3" s="7"/>
      <c r="B3" s="151"/>
      <c r="C3" s="151"/>
      <c r="D3" s="151"/>
      <c r="E3" s="7"/>
      <c r="F3" s="151"/>
      <c r="G3" s="151"/>
      <c r="H3" s="151"/>
      <c r="I3" s="7"/>
      <c r="J3" s="151"/>
      <c r="K3" s="7"/>
      <c r="L3" s="7"/>
    </row>
    <row r="4" spans="1:13" ht="39.6" x14ac:dyDescent="0.25">
      <c r="A4" s="7"/>
      <c r="B4" s="152"/>
      <c r="C4" s="153" t="s">
        <v>202</v>
      </c>
      <c r="D4" s="154"/>
      <c r="E4" s="155" t="s">
        <v>203</v>
      </c>
      <c r="F4" s="154"/>
      <c r="G4" s="155" t="s">
        <v>204</v>
      </c>
      <c r="H4" s="154"/>
      <c r="I4" s="153" t="s">
        <v>205</v>
      </c>
      <c r="J4" s="154"/>
      <c r="K4" s="155" t="s">
        <v>206</v>
      </c>
      <c r="L4" s="154"/>
    </row>
    <row r="5" spans="1:13" x14ac:dyDescent="0.25">
      <c r="A5" s="30"/>
      <c r="B5" s="156" t="s">
        <v>207</v>
      </c>
      <c r="C5" s="157">
        <v>1</v>
      </c>
      <c r="D5" s="54"/>
      <c r="E5" s="157">
        <v>1.2</v>
      </c>
      <c r="F5" s="54"/>
      <c r="G5" s="157">
        <v>1.3</v>
      </c>
      <c r="H5" s="54"/>
      <c r="I5" s="157">
        <v>2</v>
      </c>
      <c r="J5" s="54"/>
      <c r="K5" s="157">
        <v>4.5</v>
      </c>
      <c r="L5" s="54"/>
      <c r="M5" s="158"/>
    </row>
    <row r="6" spans="1:13" x14ac:dyDescent="0.25">
      <c r="A6" s="159" t="s">
        <v>208</v>
      </c>
      <c r="B6" s="157">
        <v>0.5</v>
      </c>
      <c r="C6" s="160">
        <f>ROUND($B$2*$B6*C$5,2)</f>
        <v>580.83000000000004</v>
      </c>
      <c r="D6" s="161" t="s">
        <v>209</v>
      </c>
      <c r="E6" s="162">
        <f t="shared" ref="E6:E14" si="0">ROUND($B$2*$B6*E$5,2)</f>
        <v>696.99</v>
      </c>
      <c r="F6" s="161"/>
      <c r="G6" s="157">
        <f t="shared" ref="G6:G14" si="1">ROUND($B$2*$B6*G$5,2)</f>
        <v>755.07</v>
      </c>
      <c r="H6" s="161" t="s">
        <v>210</v>
      </c>
      <c r="I6" s="162">
        <f t="shared" ref="I6:I14" si="2">ROUND($B$2*$B6*I$5,2)</f>
        <v>1161.6500000000001</v>
      </c>
      <c r="J6" s="161"/>
      <c r="K6" s="162">
        <f t="shared" ref="K6:K14" si="3">ROUND($B$2*$B6*K$5,2)</f>
        <v>2613.71</v>
      </c>
      <c r="L6" s="161" t="s">
        <v>211</v>
      </c>
    </row>
    <row r="7" spans="1:13" x14ac:dyDescent="0.25">
      <c r="A7" s="159" t="s">
        <v>212</v>
      </c>
      <c r="B7" s="157">
        <v>0.75</v>
      </c>
      <c r="C7" s="160">
        <f>ROUND($B$2*$B7*C$5,2)</f>
        <v>871.24</v>
      </c>
      <c r="D7" s="161" t="s">
        <v>209</v>
      </c>
      <c r="E7" s="162">
        <f t="shared" si="0"/>
        <v>1045.49</v>
      </c>
      <c r="F7" s="161"/>
      <c r="G7" s="162">
        <f t="shared" si="1"/>
        <v>1132.6099999999999</v>
      </c>
      <c r="H7" s="161" t="s">
        <v>210</v>
      </c>
      <c r="I7" s="162">
        <f t="shared" si="2"/>
        <v>1742.48</v>
      </c>
      <c r="J7" s="161"/>
      <c r="K7" s="162">
        <f t="shared" si="3"/>
        <v>3920.57</v>
      </c>
      <c r="L7" s="161" t="s">
        <v>211</v>
      </c>
    </row>
    <row r="8" spans="1:13" x14ac:dyDescent="0.25">
      <c r="A8" s="159" t="s">
        <v>213</v>
      </c>
      <c r="B8" s="157">
        <v>1</v>
      </c>
      <c r="C8" s="163">
        <f>$B$2*$B8*C$5</f>
        <v>1161.6500000000001</v>
      </c>
      <c r="D8" s="161"/>
      <c r="E8" s="162">
        <f t="shared" si="0"/>
        <v>1393.98</v>
      </c>
      <c r="F8" s="161"/>
      <c r="G8" s="162">
        <f t="shared" si="1"/>
        <v>1510.15</v>
      </c>
      <c r="H8" s="161"/>
      <c r="I8" s="162">
        <f t="shared" si="2"/>
        <v>2323.3000000000002</v>
      </c>
      <c r="J8" s="161"/>
      <c r="K8" s="162">
        <f t="shared" si="3"/>
        <v>5227.43</v>
      </c>
      <c r="L8" s="161"/>
    </row>
    <row r="9" spans="1:13" x14ac:dyDescent="0.25">
      <c r="A9" s="159" t="s">
        <v>214</v>
      </c>
      <c r="B9" s="157">
        <v>1.25</v>
      </c>
      <c r="C9" s="160">
        <f t="shared" ref="C9:C14" si="4">ROUND($B$2*$B9*C$5,2)</f>
        <v>1452.06</v>
      </c>
      <c r="D9" s="161"/>
      <c r="E9" s="162">
        <f t="shared" si="0"/>
        <v>1742.48</v>
      </c>
      <c r="F9" s="161"/>
      <c r="G9" s="162">
        <f t="shared" si="1"/>
        <v>1887.68</v>
      </c>
      <c r="H9" s="161"/>
      <c r="I9" s="162">
        <f t="shared" si="2"/>
        <v>2904.13</v>
      </c>
      <c r="J9" s="161"/>
      <c r="K9" s="162">
        <f t="shared" si="3"/>
        <v>6534.28</v>
      </c>
      <c r="L9" s="161"/>
    </row>
    <row r="10" spans="1:13" x14ac:dyDescent="0.25">
      <c r="A10" s="159" t="s">
        <v>215</v>
      </c>
      <c r="B10" s="157">
        <v>1.5</v>
      </c>
      <c r="C10" s="160">
        <f t="shared" si="4"/>
        <v>1742.48</v>
      </c>
      <c r="D10" s="161"/>
      <c r="E10" s="162">
        <f t="shared" si="0"/>
        <v>2090.9699999999998</v>
      </c>
      <c r="F10" s="161"/>
      <c r="G10" s="162">
        <f t="shared" si="1"/>
        <v>2265.2199999999998</v>
      </c>
      <c r="H10" s="161"/>
      <c r="I10" s="162">
        <f t="shared" si="2"/>
        <v>3484.95</v>
      </c>
      <c r="J10" s="161"/>
      <c r="K10" s="162">
        <f t="shared" si="3"/>
        <v>7841.14</v>
      </c>
      <c r="L10" s="161"/>
    </row>
    <row r="11" spans="1:13" x14ac:dyDescent="0.25">
      <c r="A11" s="159" t="s">
        <v>216</v>
      </c>
      <c r="B11" s="157">
        <v>1.75</v>
      </c>
      <c r="C11" s="160">
        <f t="shared" si="4"/>
        <v>2032.89</v>
      </c>
      <c r="D11" s="161"/>
      <c r="E11" s="162">
        <f t="shared" si="0"/>
        <v>2439.4699999999998</v>
      </c>
      <c r="F11" s="161"/>
      <c r="G11" s="162">
        <f t="shared" si="1"/>
        <v>2642.75</v>
      </c>
      <c r="H11" s="161"/>
      <c r="I11" s="162">
        <f t="shared" si="2"/>
        <v>4065.78</v>
      </c>
      <c r="J11" s="161"/>
      <c r="K11" s="162">
        <f t="shared" si="3"/>
        <v>9147.99</v>
      </c>
      <c r="L11" s="161"/>
    </row>
    <row r="12" spans="1:13" x14ac:dyDescent="0.25">
      <c r="A12" s="159" t="s">
        <v>217</v>
      </c>
      <c r="B12" s="157">
        <v>2</v>
      </c>
      <c r="C12" s="160">
        <f t="shared" si="4"/>
        <v>2323.3000000000002</v>
      </c>
      <c r="D12" s="161"/>
      <c r="E12" s="162">
        <f t="shared" si="0"/>
        <v>2787.96</v>
      </c>
      <c r="F12" s="161"/>
      <c r="G12" s="162">
        <f t="shared" si="1"/>
        <v>3020.29</v>
      </c>
      <c r="H12" s="161"/>
      <c r="I12" s="162">
        <f t="shared" si="2"/>
        <v>4646.6000000000004</v>
      </c>
      <c r="J12" s="161"/>
      <c r="K12" s="162">
        <f t="shared" si="3"/>
        <v>10454.85</v>
      </c>
      <c r="L12" s="161"/>
    </row>
    <row r="13" spans="1:13" x14ac:dyDescent="0.25">
      <c r="A13" s="159" t="s">
        <v>218</v>
      </c>
      <c r="B13" s="157">
        <v>2.25</v>
      </c>
      <c r="C13" s="160">
        <f t="shared" si="4"/>
        <v>2613.71</v>
      </c>
      <c r="D13" s="161"/>
      <c r="E13" s="162">
        <f t="shared" si="0"/>
        <v>3136.46</v>
      </c>
      <c r="F13" s="161"/>
      <c r="G13" s="162">
        <f t="shared" si="1"/>
        <v>3397.83</v>
      </c>
      <c r="H13" s="161"/>
      <c r="I13" s="162">
        <f t="shared" si="2"/>
        <v>5227.43</v>
      </c>
      <c r="J13" s="161"/>
      <c r="K13" s="162">
        <f t="shared" si="3"/>
        <v>11761.71</v>
      </c>
      <c r="L13" s="161"/>
    </row>
    <row r="14" spans="1:13" x14ac:dyDescent="0.25">
      <c r="A14" s="159" t="s">
        <v>219</v>
      </c>
      <c r="B14" s="157">
        <v>2.5</v>
      </c>
      <c r="C14" s="160">
        <f t="shared" si="4"/>
        <v>2904.13</v>
      </c>
      <c r="D14" s="161"/>
      <c r="E14" s="162">
        <f t="shared" si="0"/>
        <v>3484.95</v>
      </c>
      <c r="F14" s="161"/>
      <c r="G14" s="162">
        <f t="shared" si="1"/>
        <v>3775.36</v>
      </c>
      <c r="H14" s="161"/>
      <c r="I14" s="162">
        <f t="shared" si="2"/>
        <v>5808.25</v>
      </c>
      <c r="J14" s="161"/>
      <c r="K14" s="162">
        <f t="shared" si="3"/>
        <v>13068.56</v>
      </c>
      <c r="L14" s="161"/>
    </row>
    <row r="16" spans="1:13" x14ac:dyDescent="0.25">
      <c r="A16" t="s">
        <v>220</v>
      </c>
    </row>
    <row r="17" spans="1:13" x14ac:dyDescent="0.25">
      <c r="A17" t="s">
        <v>221</v>
      </c>
    </row>
    <row r="18" spans="1:13" x14ac:dyDescent="0.25">
      <c r="A18" t="s">
        <v>222</v>
      </c>
    </row>
    <row r="20" spans="1:13" ht="15.6" x14ac:dyDescent="0.3">
      <c r="A20" s="212" t="s">
        <v>241</v>
      </c>
      <c r="B20" s="213"/>
      <c r="C20" s="213"/>
      <c r="D20" s="213"/>
      <c r="E20" s="213"/>
      <c r="F20" s="213"/>
      <c r="G20" s="213"/>
      <c r="H20" s="213"/>
      <c r="I20" s="213"/>
      <c r="J20" s="213"/>
      <c r="K20" s="213"/>
      <c r="L20" s="213"/>
      <c r="M20" s="194"/>
    </row>
    <row r="21" spans="1:13" x14ac:dyDescent="0.25">
      <c r="A21" s="214" t="s">
        <v>199</v>
      </c>
      <c r="B21" s="215">
        <f>Allgemeines!F10</f>
        <v>61.03</v>
      </c>
      <c r="C21" s="213" t="s">
        <v>200</v>
      </c>
      <c r="D21" s="216"/>
      <c r="E21" s="194"/>
      <c r="F21" s="216"/>
      <c r="G21" s="217" t="s">
        <v>242</v>
      </c>
      <c r="H21" s="216"/>
      <c r="I21" s="213"/>
      <c r="J21" s="216"/>
      <c r="K21" s="213"/>
      <c r="L21" s="213"/>
      <c r="M21" s="194"/>
    </row>
    <row r="22" spans="1:13" x14ac:dyDescent="0.25">
      <c r="A22" s="213"/>
      <c r="B22" s="216"/>
      <c r="C22" s="216"/>
      <c r="D22" s="216"/>
      <c r="E22" s="213"/>
      <c r="F22" s="216"/>
      <c r="G22" s="216"/>
      <c r="H22" s="216"/>
      <c r="I22" s="213"/>
      <c r="J22" s="216"/>
      <c r="K22" s="213"/>
      <c r="L22" s="213"/>
      <c r="M22" s="194"/>
    </row>
    <row r="23" spans="1:13" ht="39.6" x14ac:dyDescent="0.25">
      <c r="A23" s="201"/>
      <c r="B23" s="218"/>
      <c r="C23" s="219" t="s">
        <v>243</v>
      </c>
      <c r="D23" s="220"/>
      <c r="E23" s="221" t="s">
        <v>203</v>
      </c>
      <c r="F23" s="220"/>
      <c r="G23" s="221" t="s">
        <v>204</v>
      </c>
      <c r="H23" s="220"/>
      <c r="I23" s="219" t="s">
        <v>205</v>
      </c>
      <c r="J23" s="220"/>
      <c r="K23" s="221" t="s">
        <v>206</v>
      </c>
      <c r="L23" s="220"/>
      <c r="M23" s="194"/>
    </row>
    <row r="24" spans="1:13" x14ac:dyDescent="0.25">
      <c r="A24" s="222"/>
      <c r="B24" s="223" t="s">
        <v>207</v>
      </c>
      <c r="C24" s="224">
        <v>1</v>
      </c>
      <c r="D24" s="225"/>
      <c r="E24" s="224">
        <v>1.2</v>
      </c>
      <c r="F24" s="225"/>
      <c r="G24" s="224">
        <v>1.3</v>
      </c>
      <c r="H24" s="225"/>
      <c r="I24" s="224">
        <v>2</v>
      </c>
      <c r="J24" s="225"/>
      <c r="K24" s="224">
        <v>4.5</v>
      </c>
      <c r="L24" s="225"/>
      <c r="M24" s="194"/>
    </row>
    <row r="25" spans="1:13" x14ac:dyDescent="0.25">
      <c r="A25" s="226" t="s">
        <v>208</v>
      </c>
      <c r="B25" s="224">
        <v>0.5</v>
      </c>
      <c r="C25" s="227">
        <f>ROUND($B$21*$B25*C$24,2)</f>
        <v>30.52</v>
      </c>
      <c r="D25" s="228" t="s">
        <v>209</v>
      </c>
      <c r="E25" s="227">
        <f t="shared" ref="E25:E33" si="5">ROUND($B$21*$B25*E$24,2)</f>
        <v>36.619999999999997</v>
      </c>
      <c r="F25" s="228"/>
      <c r="G25" s="224">
        <f t="shared" ref="G25:G33" si="6">ROUND($B$21*$B25*G$24,2)</f>
        <v>39.67</v>
      </c>
      <c r="H25" s="228" t="s">
        <v>210</v>
      </c>
      <c r="I25" s="227">
        <f t="shared" ref="I25:I33" si="7">ROUND($B$21*$B25*I$24,2)</f>
        <v>61.03</v>
      </c>
      <c r="J25" s="228"/>
      <c r="K25" s="227">
        <f t="shared" ref="K25:K33" si="8">ROUND($B$21*$B25*K$24,2)</f>
        <v>137.32</v>
      </c>
      <c r="L25" s="228" t="s">
        <v>211</v>
      </c>
      <c r="M25" s="194"/>
    </row>
    <row r="26" spans="1:13" x14ac:dyDescent="0.25">
      <c r="A26" s="226" t="s">
        <v>212</v>
      </c>
      <c r="B26" s="224">
        <v>0.75</v>
      </c>
      <c r="C26" s="227">
        <f>ROUND($B$21*$B26*C$24,2)</f>
        <v>45.77</v>
      </c>
      <c r="D26" s="228" t="s">
        <v>209</v>
      </c>
      <c r="E26" s="227">
        <f t="shared" si="5"/>
        <v>54.93</v>
      </c>
      <c r="F26" s="228"/>
      <c r="G26" s="227">
        <f t="shared" si="6"/>
        <v>59.5</v>
      </c>
      <c r="H26" s="228" t="s">
        <v>210</v>
      </c>
      <c r="I26" s="227">
        <f t="shared" si="7"/>
        <v>91.55</v>
      </c>
      <c r="J26" s="228"/>
      <c r="K26" s="227">
        <f t="shared" si="8"/>
        <v>205.98</v>
      </c>
      <c r="L26" s="228" t="s">
        <v>211</v>
      </c>
      <c r="M26" s="194"/>
    </row>
    <row r="27" spans="1:13" x14ac:dyDescent="0.25">
      <c r="A27" s="226" t="s">
        <v>213</v>
      </c>
      <c r="B27" s="224">
        <v>1</v>
      </c>
      <c r="C27" s="229">
        <f>B21</f>
        <v>61.03</v>
      </c>
      <c r="D27" s="228"/>
      <c r="E27" s="227">
        <f t="shared" si="5"/>
        <v>73.239999999999995</v>
      </c>
      <c r="F27" s="228"/>
      <c r="G27" s="227">
        <f t="shared" si="6"/>
        <v>79.34</v>
      </c>
      <c r="H27" s="228"/>
      <c r="I27" s="227">
        <f t="shared" si="7"/>
        <v>122.06</v>
      </c>
      <c r="J27" s="228"/>
      <c r="K27" s="227">
        <f t="shared" si="8"/>
        <v>274.64</v>
      </c>
      <c r="L27" s="228"/>
      <c r="M27" s="194"/>
    </row>
    <row r="28" spans="1:13" x14ac:dyDescent="0.25">
      <c r="A28" s="226" t="s">
        <v>214</v>
      </c>
      <c r="B28" s="224">
        <v>1.25</v>
      </c>
      <c r="C28" s="227">
        <f t="shared" ref="C28:C33" si="9">ROUND($B$21*$B28*C$24,2)</f>
        <v>76.290000000000006</v>
      </c>
      <c r="D28" s="228"/>
      <c r="E28" s="227">
        <f t="shared" si="5"/>
        <v>91.55</v>
      </c>
      <c r="F28" s="228"/>
      <c r="G28" s="227">
        <f t="shared" si="6"/>
        <v>99.17</v>
      </c>
      <c r="H28" s="228"/>
      <c r="I28" s="227">
        <f t="shared" si="7"/>
        <v>152.58000000000001</v>
      </c>
      <c r="J28" s="228"/>
      <c r="K28" s="227">
        <f t="shared" si="8"/>
        <v>343.29</v>
      </c>
      <c r="L28" s="228"/>
      <c r="M28" s="194"/>
    </row>
    <row r="29" spans="1:13" x14ac:dyDescent="0.25">
      <c r="A29" s="226" t="s">
        <v>215</v>
      </c>
      <c r="B29" s="224">
        <v>1.5</v>
      </c>
      <c r="C29" s="227">
        <f t="shared" si="9"/>
        <v>91.55</v>
      </c>
      <c r="D29" s="228"/>
      <c r="E29" s="227">
        <f t="shared" si="5"/>
        <v>109.85</v>
      </c>
      <c r="F29" s="228"/>
      <c r="G29" s="227">
        <f t="shared" si="6"/>
        <v>119.01</v>
      </c>
      <c r="H29" s="228"/>
      <c r="I29" s="227">
        <f t="shared" si="7"/>
        <v>183.09</v>
      </c>
      <c r="J29" s="228"/>
      <c r="K29" s="227">
        <f t="shared" si="8"/>
        <v>411.95</v>
      </c>
      <c r="L29" s="228"/>
      <c r="M29" s="194"/>
    </row>
    <row r="30" spans="1:13" x14ac:dyDescent="0.25">
      <c r="A30" s="226" t="s">
        <v>216</v>
      </c>
      <c r="B30" s="224">
        <v>1.75</v>
      </c>
      <c r="C30" s="227">
        <f t="shared" si="9"/>
        <v>106.8</v>
      </c>
      <c r="D30" s="228"/>
      <c r="E30" s="227">
        <f t="shared" si="5"/>
        <v>128.16</v>
      </c>
      <c r="F30" s="228"/>
      <c r="G30" s="227">
        <f t="shared" si="6"/>
        <v>138.84</v>
      </c>
      <c r="H30" s="228"/>
      <c r="I30" s="227">
        <f t="shared" si="7"/>
        <v>213.61</v>
      </c>
      <c r="J30" s="228"/>
      <c r="K30" s="227">
        <f t="shared" si="8"/>
        <v>480.61</v>
      </c>
      <c r="L30" s="228"/>
      <c r="M30" s="194"/>
    </row>
    <row r="31" spans="1:13" x14ac:dyDescent="0.25">
      <c r="A31" s="226" t="s">
        <v>217</v>
      </c>
      <c r="B31" s="224">
        <v>2</v>
      </c>
      <c r="C31" s="227">
        <f t="shared" si="9"/>
        <v>122.06</v>
      </c>
      <c r="D31" s="228"/>
      <c r="E31" s="227">
        <f t="shared" si="5"/>
        <v>146.47</v>
      </c>
      <c r="F31" s="228"/>
      <c r="G31" s="227">
        <f t="shared" si="6"/>
        <v>158.68</v>
      </c>
      <c r="H31" s="228"/>
      <c r="I31" s="227">
        <f t="shared" si="7"/>
        <v>244.12</v>
      </c>
      <c r="J31" s="228"/>
      <c r="K31" s="227">
        <f t="shared" si="8"/>
        <v>549.27</v>
      </c>
      <c r="L31" s="228"/>
      <c r="M31" s="194"/>
    </row>
    <row r="32" spans="1:13" x14ac:dyDescent="0.25">
      <c r="A32" s="226" t="s">
        <v>218</v>
      </c>
      <c r="B32" s="224">
        <v>2.25</v>
      </c>
      <c r="C32" s="227">
        <f t="shared" si="9"/>
        <v>137.32</v>
      </c>
      <c r="D32" s="228"/>
      <c r="E32" s="227">
        <f t="shared" si="5"/>
        <v>164.78</v>
      </c>
      <c r="F32" s="228"/>
      <c r="G32" s="227">
        <f t="shared" si="6"/>
        <v>178.51</v>
      </c>
      <c r="H32" s="228"/>
      <c r="I32" s="227">
        <f t="shared" si="7"/>
        <v>274.64</v>
      </c>
      <c r="J32" s="228"/>
      <c r="K32" s="227">
        <f t="shared" si="8"/>
        <v>617.92999999999995</v>
      </c>
      <c r="L32" s="228"/>
      <c r="M32" s="194"/>
    </row>
    <row r="33" spans="1:13" x14ac:dyDescent="0.25">
      <c r="A33" s="226" t="s">
        <v>219</v>
      </c>
      <c r="B33" s="224">
        <v>2.5</v>
      </c>
      <c r="C33" s="227">
        <f t="shared" si="9"/>
        <v>152.58000000000001</v>
      </c>
      <c r="D33" s="228"/>
      <c r="E33" s="227">
        <f t="shared" si="5"/>
        <v>183.09</v>
      </c>
      <c r="F33" s="228"/>
      <c r="G33" s="227">
        <f t="shared" si="6"/>
        <v>198.35</v>
      </c>
      <c r="H33" s="228"/>
      <c r="I33" s="227">
        <f t="shared" si="7"/>
        <v>305.14999999999998</v>
      </c>
      <c r="J33" s="228"/>
      <c r="K33" s="227">
        <f t="shared" si="8"/>
        <v>686.59</v>
      </c>
      <c r="L33" s="228"/>
      <c r="M33" s="194"/>
    </row>
    <row r="34" spans="1:13" x14ac:dyDescent="0.25">
      <c r="A34" s="194"/>
      <c r="B34" s="194"/>
      <c r="C34" s="194"/>
      <c r="D34" s="194"/>
      <c r="E34" s="194"/>
      <c r="F34" s="194"/>
      <c r="G34" s="194"/>
      <c r="H34" s="194"/>
      <c r="I34" s="194"/>
      <c r="J34" s="194"/>
      <c r="K34" s="194"/>
      <c r="L34" s="194"/>
      <c r="M34" s="194"/>
    </row>
    <row r="35" spans="1:13" x14ac:dyDescent="0.25">
      <c r="A35" s="194"/>
      <c r="B35" s="194"/>
      <c r="C35" s="194"/>
      <c r="D35" s="194"/>
      <c r="E35" s="194"/>
      <c r="F35" s="194"/>
      <c r="G35" s="194"/>
      <c r="H35" s="194"/>
      <c r="I35" s="194"/>
      <c r="J35" s="194"/>
      <c r="K35" s="194"/>
      <c r="L35" s="194"/>
      <c r="M35" s="194"/>
    </row>
    <row r="36" spans="1:13" ht="15.6" x14ac:dyDescent="0.3">
      <c r="A36" s="212" t="s">
        <v>244</v>
      </c>
      <c r="B36" s="194"/>
      <c r="C36" s="194"/>
      <c r="D36" s="194"/>
      <c r="E36" s="194"/>
      <c r="F36" s="194"/>
      <c r="G36" s="194"/>
      <c r="H36" s="194"/>
      <c r="I36" s="194"/>
      <c r="J36" s="194"/>
      <c r="K36" s="194"/>
      <c r="L36" s="194"/>
      <c r="M36" s="194"/>
    </row>
    <row r="37" spans="1:13" ht="15.6" x14ac:dyDescent="0.3">
      <c r="A37" s="212"/>
      <c r="B37" s="194"/>
      <c r="C37" s="194"/>
      <c r="D37" s="194"/>
      <c r="E37" s="194"/>
      <c r="F37" s="194"/>
      <c r="G37" s="194"/>
      <c r="H37" s="194"/>
      <c r="I37" s="194"/>
      <c r="J37" s="194"/>
      <c r="K37" s="194"/>
      <c r="L37" s="194"/>
      <c r="M37" s="194"/>
    </row>
    <row r="38" spans="1:13" x14ac:dyDescent="0.25">
      <c r="A38" s="194"/>
      <c r="B38" s="194"/>
      <c r="C38" s="194"/>
      <c r="D38" s="194"/>
      <c r="E38" s="194"/>
      <c r="F38" s="194"/>
      <c r="G38" s="194"/>
      <c r="H38" s="194"/>
      <c r="I38" s="194"/>
      <c r="J38" s="194"/>
      <c r="K38" s="194"/>
      <c r="L38" s="194"/>
      <c r="M38" s="194"/>
    </row>
    <row r="39" spans="1:13" x14ac:dyDescent="0.25">
      <c r="A39" s="230" t="s">
        <v>245</v>
      </c>
      <c r="B39" s="231"/>
      <c r="C39" s="232" t="s">
        <v>246</v>
      </c>
      <c r="D39" s="233"/>
      <c r="E39" s="194"/>
      <c r="F39" s="194"/>
      <c r="G39" s="194"/>
      <c r="H39" s="194"/>
      <c r="I39" s="194"/>
      <c r="J39" s="194"/>
      <c r="K39" s="194"/>
      <c r="L39" s="194"/>
      <c r="M39" s="194"/>
    </row>
    <row r="40" spans="1:13" x14ac:dyDescent="0.25">
      <c r="A40" s="234" t="s">
        <v>247</v>
      </c>
      <c r="B40" s="235" t="s">
        <v>207</v>
      </c>
      <c r="C40" s="236" t="s">
        <v>248</v>
      </c>
      <c r="D40" s="237"/>
      <c r="E40" s="194"/>
      <c r="F40" s="194"/>
      <c r="G40" s="194"/>
      <c r="H40" s="194"/>
      <c r="I40" s="194"/>
      <c r="J40" s="194"/>
      <c r="K40" s="194"/>
      <c r="L40" s="194"/>
      <c r="M40" s="194"/>
    </row>
    <row r="41" spans="1:13" x14ac:dyDescent="0.25">
      <c r="A41" s="238">
        <v>1</v>
      </c>
      <c r="B41" s="186">
        <v>1</v>
      </c>
      <c r="C41" s="239">
        <v>21560</v>
      </c>
      <c r="D41" s="240"/>
      <c r="E41" s="194"/>
      <c r="F41" s="194"/>
      <c r="G41" s="194"/>
      <c r="H41" s="194"/>
      <c r="I41" s="194"/>
      <c r="J41" s="194"/>
      <c r="K41" s="194"/>
      <c r="L41" s="194"/>
      <c r="M41" s="194"/>
    </row>
    <row r="42" spans="1:13" x14ac:dyDescent="0.25">
      <c r="A42" s="241">
        <v>801</v>
      </c>
      <c r="B42" s="186">
        <v>1.25</v>
      </c>
      <c r="C42" s="242">
        <f>$C$41*B42</f>
        <v>26950</v>
      </c>
      <c r="D42" s="240"/>
      <c r="E42" s="194"/>
      <c r="F42" s="194"/>
      <c r="G42" s="194"/>
      <c r="H42" s="194"/>
      <c r="I42" s="194"/>
      <c r="J42" s="194"/>
      <c r="K42" s="194"/>
      <c r="L42" s="194"/>
      <c r="M42" s="194"/>
    </row>
    <row r="43" spans="1:13" x14ac:dyDescent="0.25">
      <c r="A43" s="241">
        <v>1001</v>
      </c>
      <c r="B43" s="186">
        <v>1.5</v>
      </c>
      <c r="C43" s="242">
        <f t="shared" ref="C43:C53" si="10">$C$41*B43</f>
        <v>32340</v>
      </c>
      <c r="D43" s="240"/>
      <c r="E43" s="194"/>
      <c r="F43" s="194"/>
      <c r="G43" s="194"/>
      <c r="H43" s="194"/>
      <c r="I43" s="194"/>
      <c r="J43" s="194"/>
      <c r="K43" s="194"/>
      <c r="L43" s="194"/>
      <c r="M43" s="194"/>
    </row>
    <row r="44" spans="1:13" x14ac:dyDescent="0.25">
      <c r="A44" s="241">
        <v>1201</v>
      </c>
      <c r="B44" s="186">
        <v>1.75</v>
      </c>
      <c r="C44" s="242">
        <f t="shared" si="10"/>
        <v>37730</v>
      </c>
      <c r="D44" s="240"/>
      <c r="E44" s="194"/>
      <c r="F44" s="194"/>
      <c r="G44" s="194"/>
      <c r="H44" s="194"/>
      <c r="I44" s="194"/>
      <c r="J44" s="194"/>
      <c r="K44" s="194"/>
      <c r="L44" s="194"/>
      <c r="M44" s="194"/>
    </row>
    <row r="45" spans="1:13" x14ac:dyDescent="0.25">
      <c r="A45" s="241">
        <v>1401</v>
      </c>
      <c r="B45" s="186">
        <v>2</v>
      </c>
      <c r="C45" s="242">
        <f t="shared" si="10"/>
        <v>43120</v>
      </c>
      <c r="D45" s="240"/>
      <c r="E45" s="194"/>
      <c r="F45" s="194"/>
      <c r="G45" s="194"/>
      <c r="H45" s="194"/>
      <c r="I45" s="194"/>
      <c r="J45" s="194"/>
      <c r="K45" s="194"/>
      <c r="L45" s="194"/>
      <c r="M45" s="194"/>
    </row>
    <row r="46" spans="1:13" x14ac:dyDescent="0.25">
      <c r="A46" s="241">
        <v>1601</v>
      </c>
      <c r="B46" s="186">
        <v>2.25</v>
      </c>
      <c r="C46" s="242">
        <f t="shared" si="10"/>
        <v>48510</v>
      </c>
      <c r="D46" s="240"/>
      <c r="E46" s="194"/>
      <c r="F46" s="194"/>
      <c r="G46" s="194"/>
      <c r="H46" s="194"/>
      <c r="I46" s="194"/>
      <c r="J46" s="194"/>
      <c r="K46" s="194"/>
      <c r="L46" s="194"/>
      <c r="M46" s="194"/>
    </row>
    <row r="47" spans="1:13" x14ac:dyDescent="0.25">
      <c r="A47" s="241">
        <v>1801</v>
      </c>
      <c r="B47" s="186">
        <v>2.5</v>
      </c>
      <c r="C47" s="242">
        <f t="shared" si="10"/>
        <v>53900</v>
      </c>
      <c r="D47" s="194"/>
      <c r="E47" s="194"/>
      <c r="F47" s="194"/>
      <c r="G47" s="194"/>
      <c r="H47" s="194"/>
      <c r="I47" s="194"/>
      <c r="J47" s="194"/>
      <c r="K47" s="194"/>
      <c r="L47" s="194"/>
      <c r="M47" s="194"/>
    </row>
    <row r="48" spans="1:13" x14ac:dyDescent="0.25">
      <c r="A48" s="241">
        <v>2001</v>
      </c>
      <c r="B48" s="186">
        <v>2.75</v>
      </c>
      <c r="C48" s="242">
        <f t="shared" si="10"/>
        <v>59290</v>
      </c>
      <c r="D48" s="194"/>
      <c r="E48" s="194"/>
      <c r="F48" s="194"/>
      <c r="G48" s="194"/>
      <c r="H48" s="194"/>
      <c r="I48" s="194"/>
      <c r="J48" s="194"/>
      <c r="K48" s="194"/>
      <c r="L48" s="194"/>
      <c r="M48" s="194"/>
    </row>
    <row r="49" spans="1:13" x14ac:dyDescent="0.25">
      <c r="A49" s="241">
        <v>2201</v>
      </c>
      <c r="B49" s="186">
        <v>3</v>
      </c>
      <c r="C49" s="242">
        <f t="shared" si="10"/>
        <v>64680</v>
      </c>
      <c r="D49" s="194"/>
      <c r="E49" s="194"/>
      <c r="F49" s="194"/>
      <c r="G49" s="194"/>
      <c r="H49" s="194"/>
      <c r="I49" s="194"/>
      <c r="J49" s="194"/>
      <c r="K49" s="194"/>
      <c r="L49" s="194"/>
      <c r="M49" s="194"/>
    </row>
    <row r="50" spans="1:13" x14ac:dyDescent="0.25">
      <c r="A50" s="241">
        <v>2401</v>
      </c>
      <c r="B50" s="186">
        <v>3.25</v>
      </c>
      <c r="C50" s="242">
        <f t="shared" si="10"/>
        <v>70070</v>
      </c>
      <c r="D50" s="194"/>
      <c r="E50" s="194"/>
      <c r="F50" s="194"/>
      <c r="G50" s="194"/>
      <c r="H50" s="194"/>
      <c r="I50" s="194"/>
      <c r="J50" s="194"/>
      <c r="K50" s="194"/>
      <c r="L50" s="194"/>
      <c r="M50" s="194"/>
    </row>
    <row r="51" spans="1:13" x14ac:dyDescent="0.25">
      <c r="A51" s="241">
        <v>2601</v>
      </c>
      <c r="B51" s="186">
        <v>3.5</v>
      </c>
      <c r="C51" s="242">
        <f t="shared" si="10"/>
        <v>75460</v>
      </c>
      <c r="D51" s="194"/>
      <c r="E51" s="194"/>
      <c r="F51" s="194"/>
      <c r="G51" s="194"/>
      <c r="H51" s="194"/>
      <c r="I51" s="194"/>
      <c r="J51" s="194"/>
      <c r="K51" s="194"/>
      <c r="L51" s="194"/>
      <c r="M51" s="194"/>
    </row>
    <row r="52" spans="1:13" x14ac:dyDescent="0.25">
      <c r="A52" s="241">
        <v>2801</v>
      </c>
      <c r="B52" s="186">
        <v>3.75</v>
      </c>
      <c r="C52" s="242">
        <f t="shared" si="10"/>
        <v>80850</v>
      </c>
      <c r="D52" s="194"/>
      <c r="E52" s="194"/>
      <c r="F52" s="194"/>
      <c r="G52" s="194"/>
      <c r="H52" s="194"/>
      <c r="I52" s="194"/>
      <c r="J52" s="194"/>
      <c r="K52" s="194"/>
      <c r="L52" s="194"/>
      <c r="M52" s="194"/>
    </row>
    <row r="53" spans="1:13" x14ac:dyDescent="0.25">
      <c r="A53" s="241">
        <v>3001</v>
      </c>
      <c r="B53" s="186">
        <v>4</v>
      </c>
      <c r="C53" s="242">
        <f t="shared" si="10"/>
        <v>86240</v>
      </c>
      <c r="D53" s="194"/>
      <c r="E53" s="194"/>
      <c r="F53" s="194"/>
      <c r="G53" s="194"/>
      <c r="H53" s="194"/>
      <c r="I53" s="243"/>
      <c r="J53" s="194"/>
      <c r="K53" s="194"/>
      <c r="L53" s="194"/>
      <c r="M53" s="194"/>
    </row>
    <row r="54" spans="1:13" x14ac:dyDescent="0.25">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09375" defaultRowHeight="13.2" x14ac:dyDescent="0.25"/>
  <cols>
    <col min="1" max="36" width="2.109375" customWidth="1"/>
    <col min="37" max="37" width="4" customWidth="1"/>
  </cols>
  <sheetData>
    <row r="3" spans="1:49" x14ac:dyDescent="0.25">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5">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5">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5">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5">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5">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5">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5">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5">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5">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5">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5">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5">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5">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5">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5">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5">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5">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5">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5">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5">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5">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5">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5">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5">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5">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5">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5">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5">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5">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5">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5">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5">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5">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5">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5">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5">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5">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5">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5">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5">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5">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5">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5">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5">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5">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5">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5">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5">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5">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5">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5">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5">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5">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5">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5">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5">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5">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5">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5">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5">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5">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5">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5">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5">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5">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5">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5">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5">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5">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5">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5">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5">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5">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5">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5">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5">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5">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5">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5">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5">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5">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5">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5">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5">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5">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5">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5">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5">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5">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5">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5">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5">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5">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5">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5">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5">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5">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5">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5">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5">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5">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5">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5">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5">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5">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5">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5">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5">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5">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5">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5">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5">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5">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5">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5">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5">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5">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5">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5">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5">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5">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5">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5">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5">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5">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5">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5">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5">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5">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5">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5">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5">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5">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5">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5">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5">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5">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5">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5">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5">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5">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5">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5">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5">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5">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5">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5">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5">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5">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5">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5">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5">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5">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5">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5">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5">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5">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5">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5">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5">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5">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5">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5">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5">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5">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5">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5">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5">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5">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5">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5">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5">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5">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5">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5">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5">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5">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5">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5">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5">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5">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5">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5">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5">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5">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5">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5">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5">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5">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5">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5">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5">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5">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5">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5">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5">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5">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5">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5">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5">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5">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5">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5">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5">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5">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5">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5">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5">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5">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5">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5">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5">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5">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5">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5">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5">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5">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5">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5">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5">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5">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5">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5">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5">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5">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5">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5">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5">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5">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5">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5">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5">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5">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5">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5">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5">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5">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5">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5">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5">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5">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5">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5">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5">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5">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5">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5">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5">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5">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5">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5">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5">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5">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5">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5">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5">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5">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5">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5">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5">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5">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5">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5">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5">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5">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5">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5">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5">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5">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5">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5">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5">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5">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5">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5">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5">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5">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5">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5">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5">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5">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5">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5">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5">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5">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5">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5">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5">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5">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5">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5">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5">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5">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5">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5">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5">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5">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5">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5">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5">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5">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5">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5">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5">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5">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5">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5">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5">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5">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5">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5">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5">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5">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5">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5">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5">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5">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5">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5">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5">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5">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5">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5">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5">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5">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5">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5">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5">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5">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5">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5">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5">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5">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5">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5">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5">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5">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5">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5">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5">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5">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5">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5">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5">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5">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5">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5">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5">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5">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5">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5">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5">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5">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5">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5">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5">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5">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5">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5">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5">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5">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5">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5">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5">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5">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5">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5">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5">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5">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5">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5">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5">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5">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5">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5">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5">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5">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5">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5">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5">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5">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5">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5">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5">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5">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5">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5">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5">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5">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5">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5">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5">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5">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5">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5">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5">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5">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5">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5">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5">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5">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5">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5">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5">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5">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5">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5">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5">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5">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5">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5">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5">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5">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5">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5">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5">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5">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5">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5">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5">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5">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5">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5">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5">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5">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5">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5">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5">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5">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5">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5">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5">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5">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5">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5">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5">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5">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5">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5">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5">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5">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5">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5">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5">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5">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5">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5">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5">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5">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5">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5">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5">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5">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5">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5">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5">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5">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5">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5">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5">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5">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5">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5">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5">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5">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5">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5">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5">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5">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5">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5">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5">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5">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5">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5">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5">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5">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5">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5">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5">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5">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5">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5">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5">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5">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5">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5">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5">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5">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5">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5">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5">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5">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5">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5">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5">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5">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5">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5">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5">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5">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5">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5">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5">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5">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5">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5">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5">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5">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5">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5">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5">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5">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5">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5">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5">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5">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5">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5">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5">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5">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5">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5">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5">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5">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5">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5">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5">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5">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5">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5">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5">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5">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5">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5">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5">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5">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5">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5">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5">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5">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5">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5">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5">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5">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5">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5">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5">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5">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5">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5">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5">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5">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5">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5">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5">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5">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5">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5">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5">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5">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5">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5">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5">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5">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5">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5">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5">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5">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5">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5">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5">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5">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5">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5">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5">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5">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5">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5">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5">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5">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5">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5">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5">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5">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5">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5">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5">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5">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5">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5">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5">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5">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5">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5">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5">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5">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5">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5">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5">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5">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5">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5">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5">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5">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5">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5">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5">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5">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5">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5">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5">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5">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5">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5">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5">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5">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5">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5">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5">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5">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5">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5">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5">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5">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5">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5">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5">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5">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5">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5">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5">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5">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5">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5">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5">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5">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5">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5">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5">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5">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5">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5">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5">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5">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5">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5">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5">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5">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5">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5">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5">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5">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5">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5">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5">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5">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5">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5">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5">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5">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5">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5">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5">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5">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5">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5">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5">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5">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5">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5">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5">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5">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5">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5">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5">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5">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5">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5">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5">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5">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5">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5">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5">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5">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5">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5">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5">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5">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5">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5">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5">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5">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5">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5">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5">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5">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5">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5">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5">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5">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5">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5">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5">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5">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5">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5">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5">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5">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5">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5">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5">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5">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5">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5">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5">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5">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5">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5">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5">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5">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5">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5">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5">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5">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5">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5">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5">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5">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5">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5">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5">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5">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5">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5">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5">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5">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5">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5">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5">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5">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5">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5">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5">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5">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5">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5">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5">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5">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5">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5">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5">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5">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5">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5">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5">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5">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5">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5">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5">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5">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5">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5">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5">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5">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5">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5">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5">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5">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5">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5">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5">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5">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5">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5">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5">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5">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5">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5">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5">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5">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5">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5">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5">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5">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5">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5">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5">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5">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5">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5">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5">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5">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5">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5">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5">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5">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5">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5">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5">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5">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5">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5">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5">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5">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5">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5">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5">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5">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5">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5">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5">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5">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5">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5">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5">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5">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5">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5">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5">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5">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5">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5">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5">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5">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5">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5">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5">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5">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5">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5">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5">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5">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5">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5">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5">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5">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5">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5">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5">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5">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5">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5">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5">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5">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5">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5">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5">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5">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5">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5">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5">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5">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5">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5">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5">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5">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5">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5">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5">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5">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5">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5">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5">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5">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5">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5">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5">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5">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5">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5">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5">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5">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5">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5">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5">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5">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5">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5">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5">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5">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5">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5">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5">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5">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5">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5">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5">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5">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5">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5">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5">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5">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5">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5">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5">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5">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5">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5">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L5" sqref="AL5"/>
    </sheetView>
  </sheetViews>
  <sheetFormatPr baseColWidth="10" defaultRowHeight="13.2" x14ac:dyDescent="0.25"/>
  <cols>
    <col min="1" max="1" width="4" customWidth="1"/>
    <col min="2" max="48" width="2" customWidth="1"/>
    <col min="50" max="50" width="7.44140625" customWidth="1"/>
    <col min="51" max="59" width="2" customWidth="1"/>
    <col min="60" max="60" width="2.5546875" customWidth="1"/>
    <col min="61" max="61" width="2" customWidth="1"/>
    <col min="62" max="62" width="5" customWidth="1"/>
    <col min="63" max="73" width="3.109375" customWidth="1"/>
    <col min="87" max="87" width="21.44140625" customWidth="1"/>
    <col min="88" max="88" width="22.88671875" bestFit="1" customWidth="1"/>
  </cols>
  <sheetData>
    <row r="1" spans="1:91" x14ac:dyDescent="0.25">
      <c r="AK1" t="s">
        <v>223</v>
      </c>
    </row>
    <row r="2" spans="1:91" ht="13.8" thickBot="1" x14ac:dyDescent="0.3">
      <c r="CI2" t="s">
        <v>224</v>
      </c>
      <c r="CJ2" t="s">
        <v>225</v>
      </c>
      <c r="CK2" t="s">
        <v>233</v>
      </c>
    </row>
    <row r="3" spans="1:91" x14ac:dyDescent="0.25">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1">
        <f>CL3+CM3</f>
        <v>0</v>
      </c>
      <c r="CL3" s="581">
        <f>IF(COUNTIF(Kinder!E5:P5,Antrag!$C$4)=0,0,(IF(AND(A3=2,Kinder!E5=Antrag!$C$4),M4,0)+IF(AND(OR(A3=2,B3=2),Kinder!F5=Antrag!$C$4),N4,0)+IF(AND(OR(A3=2,B3=2,C3=2),Kinder!G5=Antrag!$C$4),O4,0)+IF(AND(OR(A3=2,B3=2,C3=2,D3=2),Kinder!H5=Antrag!$C$4),P4,0)+IF(AND(OR(A3=2,B3=2,C3=2,D3=2,E3=2),Kinder!I5=Antrag!$C$4),Q4,0)+IF(AND(OR(A3=2,B3=2,C3=2,D3=2,E3=2,F3=2),Kinder!J5=Antrag!$C$4),R4,0))/12)</f>
        <v>0</v>
      </c>
      <c r="CM3" s="581">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5">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1"/>
      <c r="CL4" s="581"/>
      <c r="CM4" s="581"/>
    </row>
    <row r="5" spans="1:91" ht="13.8" thickBot="1" x14ac:dyDescent="0.3">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1"/>
      <c r="CL5" s="581"/>
      <c r="CM5" s="581"/>
    </row>
    <row r="6" spans="1:91" x14ac:dyDescent="0.25">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1">
        <f>CL6+CM6</f>
        <v>0</v>
      </c>
      <c r="CL6" s="581">
        <f>IF(COUNTIF(Kinder!E8:P8,Antrag!$C$4)=0,0,(IF(AND(A6=2,Kinder!E8=Antrag!$C$4),M7,0)+IF(AND(OR(A6=2,B6=2),Kinder!F8=Antrag!$C$4),N7,0)+IF(AND(OR(A6=2,B6=2,C6=2),Kinder!G8=Antrag!$C$4),O7,0)+IF(AND(OR(A6=2,B6=2,C6=2,D6=2),Kinder!H8=Antrag!$C$4),P7,0)+IF(AND(OR(A6=2,B6=2,C6=2,D6=2,E6=2),Kinder!I8=Antrag!$C$4),Q7,0)+IF(AND(OR(A6=2,B6=2,C6=2,D6=2,E6=2,F6=2),Kinder!J8=Antrag!$C$4),R7,0))/12)</f>
        <v>0</v>
      </c>
      <c r="CM6" s="581">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5">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1"/>
      <c r="CL7" s="581"/>
      <c r="CM7" s="581"/>
    </row>
    <row r="8" spans="1:91" ht="13.8" thickBot="1" x14ac:dyDescent="0.3">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1"/>
      <c r="CL8" s="581"/>
      <c r="CM8" s="581"/>
    </row>
    <row r="9" spans="1:91" x14ac:dyDescent="0.25">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1">
        <f>CL9+CM9</f>
        <v>0</v>
      </c>
      <c r="CL9" s="581">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1">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5">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1"/>
      <c r="CL10" s="581"/>
      <c r="CM10" s="581"/>
    </row>
    <row r="11" spans="1:91" ht="13.8" thickBot="1" x14ac:dyDescent="0.3">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1"/>
      <c r="CL11" s="581"/>
      <c r="CM11" s="581"/>
    </row>
    <row r="12" spans="1:91" x14ac:dyDescent="0.25">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1">
        <f>CL12+CM12</f>
        <v>0</v>
      </c>
      <c r="CL12" s="581">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1">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5">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1"/>
      <c r="CL13" s="581"/>
      <c r="CM13" s="581"/>
    </row>
    <row r="14" spans="1:91" ht="13.8" thickBot="1" x14ac:dyDescent="0.3">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1"/>
      <c r="CL14" s="581"/>
      <c r="CM14" s="581"/>
    </row>
    <row r="15" spans="1:91" x14ac:dyDescent="0.25">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1">
        <f>CL15+CM15</f>
        <v>0</v>
      </c>
      <c r="CL15" s="581">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1">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5">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1"/>
      <c r="CL16" s="581"/>
      <c r="CM16" s="581"/>
    </row>
    <row r="17" spans="1:91" ht="13.8" thickBot="1" x14ac:dyDescent="0.3">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1"/>
      <c r="CL17" s="581"/>
      <c r="CM17" s="581"/>
    </row>
    <row r="18" spans="1:91" x14ac:dyDescent="0.25">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1">
        <f>CL18+CM18</f>
        <v>0</v>
      </c>
      <c r="CL18" s="581">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1">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5">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1"/>
      <c r="CL19" s="581"/>
      <c r="CM19" s="581"/>
    </row>
    <row r="20" spans="1:91" ht="13.8" thickBot="1" x14ac:dyDescent="0.3">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1"/>
      <c r="CL20" s="581"/>
      <c r="CM20" s="581"/>
    </row>
    <row r="21" spans="1:91" x14ac:dyDescent="0.25">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1">
        <f>CL21+CM21</f>
        <v>0</v>
      </c>
      <c r="CL21" s="581">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1">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5">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1"/>
      <c r="CL22" s="581"/>
      <c r="CM22" s="581"/>
    </row>
    <row r="23" spans="1:91" ht="13.8" thickBot="1" x14ac:dyDescent="0.3">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1"/>
      <c r="CL23" s="581"/>
      <c r="CM23" s="581"/>
    </row>
    <row r="24" spans="1:91" x14ac:dyDescent="0.25">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1">
        <f>CL24+CM24</f>
        <v>0</v>
      </c>
      <c r="CL24" s="581">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1">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5">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1"/>
      <c r="CL25" s="581"/>
      <c r="CM25" s="581"/>
    </row>
    <row r="26" spans="1:91" ht="13.8" thickBot="1" x14ac:dyDescent="0.3">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1"/>
      <c r="CL26" s="581"/>
      <c r="CM26" s="581"/>
    </row>
    <row r="27" spans="1:91" x14ac:dyDescent="0.25">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1">
        <f>CL27+CM27</f>
        <v>0</v>
      </c>
      <c r="CL27" s="581">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1">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5">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1"/>
      <c r="CL28" s="581"/>
      <c r="CM28" s="581"/>
    </row>
    <row r="29" spans="1:91" ht="13.8" thickBot="1" x14ac:dyDescent="0.3">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1"/>
      <c r="CL29" s="581"/>
      <c r="CM29" s="581"/>
    </row>
    <row r="30" spans="1:91" x14ac:dyDescent="0.25">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1">
        <f>CL30+CM30</f>
        <v>0</v>
      </c>
      <c r="CL30" s="581">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1">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5">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1"/>
      <c r="CL31" s="581"/>
      <c r="CM31" s="581"/>
    </row>
    <row r="32" spans="1:91" ht="13.8" thickBot="1" x14ac:dyDescent="0.3">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1"/>
      <c r="CL32" s="581"/>
      <c r="CM32" s="581"/>
    </row>
    <row r="33" spans="1:91" x14ac:dyDescent="0.25">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1">
        <f>CL33+CM33</f>
        <v>0</v>
      </c>
      <c r="CL33" s="581">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1">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5">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1"/>
      <c r="CL34" s="581"/>
      <c r="CM34" s="581"/>
    </row>
    <row r="35" spans="1:91" ht="13.8" thickBot="1" x14ac:dyDescent="0.3">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1"/>
      <c r="CL35" s="581"/>
      <c r="CM35" s="581"/>
    </row>
    <row r="36" spans="1:91" x14ac:dyDescent="0.25">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1">
        <f>CL36+CM36</f>
        <v>0</v>
      </c>
      <c r="CL36" s="581">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1">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5">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1"/>
      <c r="CL37" s="581"/>
      <c r="CM37" s="581"/>
    </row>
    <row r="38" spans="1:91" ht="13.8" thickBot="1" x14ac:dyDescent="0.3">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1"/>
      <c r="CL38" s="581"/>
      <c r="CM38" s="581"/>
    </row>
    <row r="39" spans="1:91" x14ac:dyDescent="0.25">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1">
        <f>CL39+CM39</f>
        <v>0</v>
      </c>
      <c r="CL39" s="581">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1">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5">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1"/>
      <c r="CL40" s="581"/>
      <c r="CM40" s="581"/>
    </row>
    <row r="41" spans="1:91" ht="13.8" thickBot="1" x14ac:dyDescent="0.3">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1"/>
      <c r="CL41" s="581"/>
      <c r="CM41" s="581"/>
    </row>
    <row r="42" spans="1:91" x14ac:dyDescent="0.25">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1">
        <f>CL42+CM42</f>
        <v>0</v>
      </c>
      <c r="CL42" s="581">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1">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5">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1"/>
      <c r="CL43" s="581"/>
      <c r="CM43" s="581"/>
    </row>
    <row r="44" spans="1:91" ht="13.8" thickBot="1" x14ac:dyDescent="0.3">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1"/>
      <c r="CL44" s="581"/>
      <c r="CM44" s="581"/>
    </row>
    <row r="45" spans="1:91" x14ac:dyDescent="0.25">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1">
        <f>CL45+CM45</f>
        <v>0</v>
      </c>
      <c r="CL45" s="581">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1">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5">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1"/>
      <c r="CL46" s="581"/>
      <c r="CM46" s="581"/>
    </row>
    <row r="47" spans="1:91" ht="13.8" thickBot="1" x14ac:dyDescent="0.3">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1"/>
      <c r="CL47" s="581"/>
      <c r="CM47" s="581"/>
    </row>
    <row r="48" spans="1:91" x14ac:dyDescent="0.25">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1">
        <f>CL48+CM48</f>
        <v>0</v>
      </c>
      <c r="CL48" s="581">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1">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5">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1"/>
      <c r="CL49" s="581"/>
      <c r="CM49" s="581"/>
    </row>
    <row r="50" spans="1:91" ht="13.8" thickBot="1" x14ac:dyDescent="0.3">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1"/>
      <c r="CL50" s="581"/>
      <c r="CM50" s="581"/>
    </row>
    <row r="51" spans="1:91" x14ac:dyDescent="0.25">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1">
        <f>CL51+CM51</f>
        <v>0</v>
      </c>
      <c r="CL51" s="581">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1">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5">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1"/>
      <c r="CL52" s="581"/>
      <c r="CM52" s="581"/>
    </row>
    <row r="53" spans="1:91" ht="13.8" thickBot="1" x14ac:dyDescent="0.3">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1"/>
      <c r="CL53" s="581"/>
      <c r="CM53" s="581"/>
    </row>
    <row r="54" spans="1:91" x14ac:dyDescent="0.25">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1">
        <f>CL54+CM54</f>
        <v>0</v>
      </c>
      <c r="CL54" s="581">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1">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5">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1"/>
      <c r="CL55" s="581"/>
      <c r="CM55" s="581"/>
    </row>
    <row r="56" spans="1:91" ht="13.8" thickBot="1" x14ac:dyDescent="0.3">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1"/>
      <c r="CL56" s="581"/>
      <c r="CM56" s="581"/>
    </row>
    <row r="57" spans="1:91" x14ac:dyDescent="0.25">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1">
        <f>CL57+CM57</f>
        <v>0</v>
      </c>
      <c r="CL57" s="581">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1">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5">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1"/>
      <c r="CL58" s="581"/>
      <c r="CM58" s="581"/>
    </row>
    <row r="59" spans="1:91" ht="13.8" thickBot="1" x14ac:dyDescent="0.3">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1"/>
      <c r="CL59" s="581"/>
      <c r="CM59" s="581"/>
    </row>
    <row r="60" spans="1:91" x14ac:dyDescent="0.25">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1">
        <f>CL60+CM60</f>
        <v>0</v>
      </c>
      <c r="CL60" s="581">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1">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5">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1"/>
      <c r="CL61" s="581"/>
      <c r="CM61" s="581"/>
    </row>
    <row r="62" spans="1:91" ht="13.8" thickBot="1" x14ac:dyDescent="0.3">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1"/>
      <c r="CL62" s="581"/>
      <c r="CM62" s="581"/>
    </row>
    <row r="63" spans="1:91" x14ac:dyDescent="0.25">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1">
        <f>CL63+CM63</f>
        <v>0</v>
      </c>
      <c r="CL63" s="581">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1">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5">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1"/>
      <c r="CL64" s="581"/>
      <c r="CM64" s="581"/>
    </row>
    <row r="65" spans="1:91" ht="13.8" thickBot="1" x14ac:dyDescent="0.3">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1"/>
      <c r="CL65" s="581"/>
      <c r="CM65" s="581"/>
    </row>
    <row r="66" spans="1:91" x14ac:dyDescent="0.25">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1">
        <f>CL66+CM66</f>
        <v>0</v>
      </c>
      <c r="CL66" s="581">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1">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5">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1"/>
      <c r="CL67" s="581"/>
      <c r="CM67" s="581"/>
    </row>
    <row r="68" spans="1:91" ht="13.8" thickBot="1" x14ac:dyDescent="0.3">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1"/>
      <c r="CL68" s="581"/>
      <c r="CM68" s="581"/>
    </row>
    <row r="69" spans="1:91" x14ac:dyDescent="0.25">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1">
        <f>CL69+CM69</f>
        <v>0</v>
      </c>
      <c r="CL69" s="581">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1">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5">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1"/>
      <c r="CL70" s="581"/>
      <c r="CM70" s="581"/>
    </row>
    <row r="71" spans="1:91" ht="13.8" thickBot="1" x14ac:dyDescent="0.3">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1"/>
      <c r="CL71" s="581"/>
      <c r="CM71" s="581"/>
    </row>
    <row r="72" spans="1:91" x14ac:dyDescent="0.25">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1">
        <f>CL72+CM72</f>
        <v>0</v>
      </c>
      <c r="CL72" s="581">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1">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5">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1"/>
      <c r="CL73" s="581"/>
      <c r="CM73" s="581"/>
    </row>
    <row r="74" spans="1:91" ht="13.8" thickBot="1" x14ac:dyDescent="0.3">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1"/>
      <c r="CL74" s="581"/>
      <c r="CM74" s="581"/>
    </row>
    <row r="75" spans="1:91" x14ac:dyDescent="0.25">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1">
        <f>CL75+CM75</f>
        <v>0</v>
      </c>
      <c r="CL75" s="581">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1">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5">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1"/>
      <c r="CL76" s="581"/>
      <c r="CM76" s="581"/>
    </row>
    <row r="77" spans="1:91" ht="13.8" thickBot="1" x14ac:dyDescent="0.3">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1"/>
      <c r="CL77" s="581"/>
      <c r="CM77" s="581"/>
    </row>
    <row r="78" spans="1:91" x14ac:dyDescent="0.25">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1">
        <f>CL78+CM78</f>
        <v>0</v>
      </c>
      <c r="CL78" s="581">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1">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5">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1"/>
      <c r="CL79" s="581"/>
      <c r="CM79" s="581"/>
    </row>
    <row r="80" spans="1:91" ht="13.8" thickBot="1" x14ac:dyDescent="0.3">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1"/>
      <c r="CL80" s="581"/>
      <c r="CM80" s="581"/>
    </row>
    <row r="81" spans="1:91" x14ac:dyDescent="0.25">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1">
        <f>CL81+CM81</f>
        <v>0</v>
      </c>
      <c r="CL81" s="581">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1">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5">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1"/>
      <c r="CL82" s="581"/>
      <c r="CM82" s="581"/>
    </row>
    <row r="83" spans="1:91" ht="13.8" thickBot="1" x14ac:dyDescent="0.3">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1"/>
      <c r="CL83" s="581"/>
      <c r="CM83" s="581"/>
    </row>
    <row r="84" spans="1:91" x14ac:dyDescent="0.25">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1">
        <f>CL84+CM84</f>
        <v>0</v>
      </c>
      <c r="CL84" s="581">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1">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5">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1"/>
      <c r="CL85" s="581"/>
      <c r="CM85" s="581"/>
    </row>
    <row r="86" spans="1:91" ht="13.8" thickBot="1" x14ac:dyDescent="0.3">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1"/>
      <c r="CL86" s="581"/>
      <c r="CM86" s="581"/>
    </row>
    <row r="87" spans="1:91" x14ac:dyDescent="0.25">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1">
        <f>CL87+CM87</f>
        <v>0</v>
      </c>
      <c r="CL87" s="581">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1">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5">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1"/>
      <c r="CL88" s="581"/>
      <c r="CM88" s="581"/>
    </row>
    <row r="89" spans="1:91" ht="13.8" thickBot="1" x14ac:dyDescent="0.3">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1"/>
      <c r="CL89" s="581"/>
      <c r="CM89" s="581"/>
    </row>
    <row r="90" spans="1:91" x14ac:dyDescent="0.25">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1">
        <f>CL90+CM90</f>
        <v>0</v>
      </c>
      <c r="CL90" s="581">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1">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5">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1"/>
      <c r="CL91" s="581"/>
      <c r="CM91" s="581"/>
    </row>
    <row r="92" spans="1:91" ht="13.8" thickBot="1" x14ac:dyDescent="0.3">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1"/>
      <c r="CL92" s="581"/>
      <c r="CM92" s="581"/>
    </row>
    <row r="93" spans="1:91" x14ac:dyDescent="0.25">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1">
        <f>CL93+CM93</f>
        <v>0</v>
      </c>
      <c r="CL93" s="581">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1">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5">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1"/>
      <c r="CL94" s="581"/>
      <c r="CM94" s="581"/>
    </row>
    <row r="95" spans="1:91" ht="13.8" thickBot="1" x14ac:dyDescent="0.3">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1"/>
      <c r="CL95" s="581"/>
      <c r="CM95" s="581"/>
    </row>
    <row r="96" spans="1:91" x14ac:dyDescent="0.25">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1">
        <f>CL96+CM96</f>
        <v>0</v>
      </c>
      <c r="CL96" s="581">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1">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5">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1"/>
      <c r="CL97" s="581"/>
      <c r="CM97" s="581"/>
    </row>
    <row r="98" spans="1:91" ht="13.8" thickBot="1" x14ac:dyDescent="0.3">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1"/>
      <c r="CL98" s="581"/>
      <c r="CM98" s="581"/>
    </row>
    <row r="99" spans="1:91" x14ac:dyDescent="0.25">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1">
        <f>CL99+CM99</f>
        <v>0</v>
      </c>
      <c r="CL99" s="581">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1">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5">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1"/>
      <c r="CL100" s="581"/>
      <c r="CM100" s="581"/>
    </row>
    <row r="101" spans="1:91" ht="13.8" thickBot="1" x14ac:dyDescent="0.3">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1"/>
      <c r="CL101" s="581"/>
      <c r="CM101" s="581"/>
    </row>
    <row r="102" spans="1:91" x14ac:dyDescent="0.25">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1">
        <f>CL102+CM102</f>
        <v>0</v>
      </c>
      <c r="CL102" s="581">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1">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5">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1"/>
      <c r="CL103" s="581"/>
      <c r="CM103" s="581"/>
    </row>
    <row r="104" spans="1:91" ht="13.8" thickBot="1" x14ac:dyDescent="0.3">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1"/>
      <c r="CL104" s="581"/>
      <c r="CM104" s="581"/>
    </row>
    <row r="105" spans="1:91" x14ac:dyDescent="0.25">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1">
        <f>CL105+CM105</f>
        <v>0</v>
      </c>
      <c r="CL105" s="581">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1">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5">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1"/>
      <c r="CL106" s="581"/>
      <c r="CM106" s="581"/>
    </row>
    <row r="107" spans="1:91" ht="13.8" thickBot="1" x14ac:dyDescent="0.3">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1"/>
      <c r="CL107" s="581"/>
      <c r="CM107" s="581"/>
    </row>
    <row r="108" spans="1:91" x14ac:dyDescent="0.25">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1">
        <f>CL108+CM108</f>
        <v>0</v>
      </c>
      <c r="CL108" s="581">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1">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5">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1"/>
      <c r="CL109" s="581"/>
      <c r="CM109" s="581"/>
    </row>
    <row r="110" spans="1:91" ht="13.8" thickBot="1" x14ac:dyDescent="0.3">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1"/>
      <c r="CL110" s="581"/>
      <c r="CM110" s="581"/>
    </row>
    <row r="111" spans="1:91" x14ac:dyDescent="0.25">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1">
        <f>CL111+CM111</f>
        <v>0</v>
      </c>
      <c r="CL111" s="581">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1">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5">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1"/>
      <c r="CL112" s="581"/>
      <c r="CM112" s="581"/>
    </row>
    <row r="113" spans="1:91" ht="13.8" thickBot="1" x14ac:dyDescent="0.3">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1"/>
      <c r="CL113" s="581"/>
      <c r="CM113" s="581"/>
    </row>
    <row r="114" spans="1:91" x14ac:dyDescent="0.25">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1">
        <f>CL114+CM114</f>
        <v>0</v>
      </c>
      <c r="CL114" s="581">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1">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5">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1"/>
      <c r="CL115" s="581"/>
      <c r="CM115" s="581"/>
    </row>
    <row r="116" spans="1:91" ht="13.8" thickBot="1" x14ac:dyDescent="0.3">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1"/>
      <c r="CL116" s="581"/>
      <c r="CM116" s="581"/>
    </row>
    <row r="117" spans="1:91" x14ac:dyDescent="0.25">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1">
        <f>CL117+CM117</f>
        <v>0</v>
      </c>
      <c r="CL117" s="581">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1">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5">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1"/>
      <c r="CL118" s="581"/>
      <c r="CM118" s="581"/>
    </row>
    <row r="119" spans="1:91" ht="13.8" thickBot="1" x14ac:dyDescent="0.3">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1"/>
      <c r="CL119" s="581"/>
      <c r="CM119" s="581"/>
    </row>
    <row r="120" spans="1:91" x14ac:dyDescent="0.25">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1">
        <f>CL120+CM120</f>
        <v>0</v>
      </c>
      <c r="CL120" s="581">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1">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5">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1"/>
      <c r="CL121" s="581"/>
      <c r="CM121" s="581"/>
    </row>
    <row r="122" spans="1:91" ht="13.8" thickBot="1" x14ac:dyDescent="0.3">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1"/>
      <c r="CL122" s="581"/>
      <c r="CM122" s="581"/>
    </row>
    <row r="123" spans="1:91" x14ac:dyDescent="0.25">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1">
        <f>CL123+CM123</f>
        <v>0</v>
      </c>
      <c r="CL123" s="581">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1">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5">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1"/>
      <c r="CL124" s="581"/>
      <c r="CM124" s="581"/>
    </row>
    <row r="125" spans="1:91" ht="13.8" thickBot="1" x14ac:dyDescent="0.3">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1"/>
      <c r="CL125" s="581"/>
      <c r="CM125" s="581"/>
    </row>
    <row r="126" spans="1:91" x14ac:dyDescent="0.25">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1">
        <f>CL126+CM126</f>
        <v>0</v>
      </c>
      <c r="CL126" s="581">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1">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5">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1"/>
      <c r="CL127" s="581"/>
      <c r="CM127" s="581"/>
    </row>
    <row r="128" spans="1:91" ht="13.8" thickBot="1" x14ac:dyDescent="0.3">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1"/>
      <c r="CL128" s="581"/>
      <c r="CM128" s="581"/>
    </row>
    <row r="129" spans="1:91" x14ac:dyDescent="0.25">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1">
        <f>CL129+CM129</f>
        <v>0</v>
      </c>
      <c r="CL129" s="581">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1">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5">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1"/>
      <c r="CL130" s="581"/>
      <c r="CM130" s="581"/>
    </row>
    <row r="131" spans="1:91" ht="13.8" thickBot="1" x14ac:dyDescent="0.3">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1"/>
      <c r="CL131" s="581"/>
      <c r="CM131" s="581"/>
    </row>
    <row r="132" spans="1:91" x14ac:dyDescent="0.25">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1">
        <f>CL132+CM132</f>
        <v>0</v>
      </c>
      <c r="CL132" s="581">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1">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5">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1"/>
      <c r="CL133" s="581"/>
      <c r="CM133" s="581"/>
    </row>
    <row r="134" spans="1:91" ht="13.8" thickBot="1" x14ac:dyDescent="0.3">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1"/>
      <c r="CL134" s="581"/>
      <c r="CM134" s="581"/>
    </row>
    <row r="135" spans="1:91" x14ac:dyDescent="0.25">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1">
        <f>CL135+CM135</f>
        <v>0</v>
      </c>
      <c r="CL135" s="581">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1">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5">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1"/>
      <c r="CL136" s="581"/>
      <c r="CM136" s="581"/>
    </row>
    <row r="137" spans="1:91" ht="13.8" thickBot="1" x14ac:dyDescent="0.3">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1"/>
      <c r="CL137" s="581"/>
      <c r="CM137" s="581"/>
    </row>
    <row r="138" spans="1:91" x14ac:dyDescent="0.25">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1">
        <f>CL138+CM138</f>
        <v>0</v>
      </c>
      <c r="CL138" s="581">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1">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5">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1"/>
      <c r="CL139" s="581"/>
      <c r="CM139" s="581"/>
    </row>
    <row r="140" spans="1:91" ht="13.8" thickBot="1" x14ac:dyDescent="0.3">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1"/>
      <c r="CL140" s="581"/>
      <c r="CM140" s="581"/>
    </row>
    <row r="141" spans="1:91" x14ac:dyDescent="0.25">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1">
        <f>CL141+CM141</f>
        <v>0</v>
      </c>
      <c r="CL141" s="581">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1">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5">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1"/>
      <c r="CL142" s="581"/>
      <c r="CM142" s="581"/>
    </row>
    <row r="143" spans="1:91" ht="13.8" thickBot="1" x14ac:dyDescent="0.3">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1"/>
      <c r="CL143" s="581"/>
      <c r="CM143" s="581"/>
    </row>
    <row r="144" spans="1:91" x14ac:dyDescent="0.25">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1">
        <f>CL144+CM144</f>
        <v>0</v>
      </c>
      <c r="CL144" s="581">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1">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5">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1"/>
      <c r="CL145" s="581"/>
      <c r="CM145" s="581"/>
    </row>
    <row r="146" spans="1:91" ht="13.8" thickBot="1" x14ac:dyDescent="0.3">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1"/>
      <c r="CL146" s="581"/>
      <c r="CM146" s="581"/>
    </row>
    <row r="147" spans="1:91" x14ac:dyDescent="0.25">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1">
        <f>CL147+CM147</f>
        <v>0</v>
      </c>
      <c r="CL147" s="581">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1">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5">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1"/>
      <c r="CL148" s="581"/>
      <c r="CM148" s="581"/>
    </row>
    <row r="149" spans="1:91" ht="13.8" thickBot="1" x14ac:dyDescent="0.3">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1"/>
      <c r="CL149" s="581"/>
      <c r="CM149" s="581"/>
    </row>
    <row r="150" spans="1:91" x14ac:dyDescent="0.25">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1">
        <f>CL150+CM150</f>
        <v>0</v>
      </c>
      <c r="CL150" s="581">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1">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5">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1"/>
      <c r="CL151" s="581"/>
      <c r="CM151" s="581"/>
    </row>
    <row r="152" spans="1:91" ht="13.8" thickBot="1" x14ac:dyDescent="0.3">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1"/>
      <c r="CL152" s="581"/>
      <c r="CM152" s="581"/>
    </row>
    <row r="153" spans="1:91" x14ac:dyDescent="0.25">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1">
        <f>CL153+CM153</f>
        <v>0</v>
      </c>
      <c r="CL153" s="581">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1">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5">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1"/>
      <c r="CL154" s="581"/>
      <c r="CM154" s="581"/>
    </row>
    <row r="155" spans="1:91" ht="13.8" thickBot="1" x14ac:dyDescent="0.3">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1"/>
      <c r="CL155" s="581"/>
      <c r="CM155" s="581"/>
    </row>
    <row r="156" spans="1:91" x14ac:dyDescent="0.25">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1">
        <f>CL156+CM156</f>
        <v>0</v>
      </c>
      <c r="CL156" s="581">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1">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5">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1"/>
      <c r="CL157" s="581"/>
      <c r="CM157" s="581"/>
    </row>
    <row r="158" spans="1:91" ht="13.8" thickBot="1" x14ac:dyDescent="0.3">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1"/>
      <c r="CL158" s="581"/>
      <c r="CM158" s="581"/>
    </row>
    <row r="159" spans="1:91" x14ac:dyDescent="0.25">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1">
        <f>CL159+CM159</f>
        <v>0</v>
      </c>
      <c r="CL159" s="581">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1">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5">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1"/>
      <c r="CL160" s="581"/>
      <c r="CM160" s="581"/>
    </row>
    <row r="161" spans="1:91" ht="13.8" thickBot="1" x14ac:dyDescent="0.3">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1"/>
      <c r="CL161" s="581"/>
      <c r="CM161" s="581"/>
    </row>
    <row r="162" spans="1:91" x14ac:dyDescent="0.25">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1">
        <f>CL162+CM162</f>
        <v>0</v>
      </c>
      <c r="CL162" s="581">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1">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5">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1"/>
      <c r="CL163" s="581"/>
      <c r="CM163" s="581"/>
    </row>
    <row r="164" spans="1:91" ht="13.8" thickBot="1" x14ac:dyDescent="0.3">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1"/>
      <c r="CL164" s="581"/>
      <c r="CM164" s="581"/>
    </row>
    <row r="165" spans="1:91" x14ac:dyDescent="0.25">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1">
        <f>CL165+CM165</f>
        <v>0</v>
      </c>
      <c r="CL165" s="581">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1">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5">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1"/>
      <c r="CL166" s="581"/>
      <c r="CM166" s="581"/>
    </row>
    <row r="167" spans="1:91" ht="13.8" thickBot="1" x14ac:dyDescent="0.3">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1"/>
      <c r="CL167" s="581"/>
      <c r="CM167" s="581"/>
    </row>
    <row r="168" spans="1:91" x14ac:dyDescent="0.25">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1">
        <f>CL168+CM168</f>
        <v>0</v>
      </c>
      <c r="CL168" s="581">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1">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5">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1"/>
      <c r="CL169" s="581"/>
      <c r="CM169" s="581"/>
    </row>
    <row r="170" spans="1:91" ht="13.8" thickBot="1" x14ac:dyDescent="0.3">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1"/>
      <c r="CL170" s="581"/>
      <c r="CM170" s="581"/>
    </row>
    <row r="171" spans="1:91" x14ac:dyDescent="0.25">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1">
        <f>CL171+CM171</f>
        <v>0</v>
      </c>
      <c r="CL171" s="581">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1">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5">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1"/>
      <c r="CL172" s="581"/>
      <c r="CM172" s="581"/>
    </row>
    <row r="173" spans="1:91" ht="13.8" thickBot="1" x14ac:dyDescent="0.3">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1"/>
      <c r="CL173" s="581"/>
      <c r="CM173" s="581"/>
    </row>
    <row r="174" spans="1:91" x14ac:dyDescent="0.25">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1">
        <f>CL174+CM174</f>
        <v>0</v>
      </c>
      <c r="CL174" s="581">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1">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5">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1"/>
      <c r="CL175" s="581"/>
      <c r="CM175" s="581"/>
    </row>
    <row r="176" spans="1:91" ht="13.8" thickBot="1" x14ac:dyDescent="0.3">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1"/>
      <c r="CL176" s="581"/>
      <c r="CM176" s="581"/>
    </row>
    <row r="177" spans="1:91" x14ac:dyDescent="0.25">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1">
        <f>CL177+CM177</f>
        <v>0</v>
      </c>
      <c r="CL177" s="581">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1">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5">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1"/>
      <c r="CL178" s="581"/>
      <c r="CM178" s="581"/>
    </row>
    <row r="179" spans="1:91" ht="13.8" thickBot="1" x14ac:dyDescent="0.3">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1"/>
      <c r="CL179" s="581"/>
      <c r="CM179" s="581"/>
    </row>
    <row r="180" spans="1:91" x14ac:dyDescent="0.25">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1">
        <f>CL180+CM180</f>
        <v>0</v>
      </c>
      <c r="CL180" s="581">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1">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5">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1"/>
      <c r="CL181" s="581"/>
      <c r="CM181" s="581"/>
    </row>
    <row r="182" spans="1:91" ht="13.8" thickBot="1" x14ac:dyDescent="0.3">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1"/>
      <c r="CL182" s="581"/>
      <c r="CM182" s="581"/>
    </row>
    <row r="183" spans="1:91" x14ac:dyDescent="0.25">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1">
        <f>CL183+CM183</f>
        <v>0</v>
      </c>
      <c r="CL183" s="581">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1">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5">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1"/>
      <c r="CL184" s="581"/>
      <c r="CM184" s="581"/>
    </row>
    <row r="185" spans="1:91" ht="13.8" thickBot="1" x14ac:dyDescent="0.3">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1"/>
      <c r="CL185" s="581"/>
      <c r="CM185" s="581"/>
    </row>
    <row r="186" spans="1:91" x14ac:dyDescent="0.25">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1">
        <f>CL186+CM186</f>
        <v>0</v>
      </c>
      <c r="CL186" s="581">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1">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5">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1"/>
      <c r="CL187" s="581"/>
      <c r="CM187" s="581"/>
    </row>
    <row r="188" spans="1:91" ht="13.8" thickBot="1" x14ac:dyDescent="0.3">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1"/>
      <c r="CL188" s="581"/>
      <c r="CM188" s="581"/>
    </row>
    <row r="189" spans="1:91" x14ac:dyDescent="0.25">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1">
        <f>CL189+CM189</f>
        <v>0</v>
      </c>
      <c r="CL189" s="581">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1">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5">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1"/>
      <c r="CL190" s="581"/>
      <c r="CM190" s="581"/>
    </row>
    <row r="191" spans="1:91" ht="13.8" thickBot="1" x14ac:dyDescent="0.3">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1"/>
      <c r="CL191" s="581"/>
      <c r="CM191" s="581"/>
    </row>
    <row r="192" spans="1:91" x14ac:dyDescent="0.25">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1">
        <f>CL192+CM192</f>
        <v>0</v>
      </c>
      <c r="CL192" s="581">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1">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5">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1"/>
      <c r="CL193" s="581"/>
      <c r="CM193" s="581"/>
    </row>
    <row r="194" spans="1:91" ht="13.8" thickBot="1" x14ac:dyDescent="0.3">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1"/>
      <c r="CL194" s="581"/>
      <c r="CM194" s="581"/>
    </row>
    <row r="195" spans="1:91" x14ac:dyDescent="0.25">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1">
        <f>CL195+CM195</f>
        <v>0</v>
      </c>
      <c r="CL195" s="581">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1">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5">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1"/>
      <c r="CL196" s="581"/>
      <c r="CM196" s="581"/>
    </row>
    <row r="197" spans="1:91" ht="13.8" thickBot="1" x14ac:dyDescent="0.3">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1"/>
      <c r="CL197" s="581"/>
      <c r="CM197" s="581"/>
    </row>
    <row r="198" spans="1:91" x14ac:dyDescent="0.25">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1">
        <f>CL198+CM198</f>
        <v>0</v>
      </c>
      <c r="CL198" s="581">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1">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5">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1"/>
      <c r="CL199" s="581"/>
      <c r="CM199" s="581"/>
    </row>
    <row r="200" spans="1:91" ht="13.8" thickBot="1" x14ac:dyDescent="0.3">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1"/>
      <c r="CL200" s="581"/>
      <c r="CM200" s="581"/>
    </row>
    <row r="201" spans="1:91" x14ac:dyDescent="0.25">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1">
        <f>CL201+CM201</f>
        <v>0</v>
      </c>
      <c r="CL201" s="581">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1">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5">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1"/>
      <c r="CL202" s="581"/>
      <c r="CM202" s="581"/>
    </row>
    <row r="203" spans="1:91" ht="13.8" thickBot="1" x14ac:dyDescent="0.3">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1"/>
      <c r="CL203" s="581"/>
      <c r="CM203" s="581"/>
    </row>
    <row r="204" spans="1:91" x14ac:dyDescent="0.25">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1">
        <f>CL204+CM204</f>
        <v>0</v>
      </c>
      <c r="CL204" s="581">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1">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5">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1"/>
      <c r="CL205" s="581"/>
      <c r="CM205" s="581"/>
    </row>
    <row r="206" spans="1:91" ht="13.8" thickBot="1" x14ac:dyDescent="0.3">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1"/>
      <c r="CL206" s="581"/>
      <c r="CM206" s="581"/>
    </row>
    <row r="207" spans="1:91" x14ac:dyDescent="0.25">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1">
        <f>CL207+CM207</f>
        <v>0</v>
      </c>
      <c r="CL207" s="581">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1">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5">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1"/>
      <c r="CL208" s="581"/>
      <c r="CM208" s="581"/>
    </row>
    <row r="209" spans="1:91" ht="13.8" thickBot="1" x14ac:dyDescent="0.3">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1"/>
      <c r="CL209" s="581"/>
      <c r="CM209" s="581"/>
    </row>
    <row r="210" spans="1:91" x14ac:dyDescent="0.25">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1">
        <f>CL210+CM210</f>
        <v>0</v>
      </c>
      <c r="CL210" s="581">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1">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5">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1"/>
      <c r="CL211" s="581"/>
      <c r="CM211" s="581"/>
    </row>
    <row r="212" spans="1:91" ht="13.8" thickBot="1" x14ac:dyDescent="0.3">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1"/>
      <c r="CL212" s="581"/>
      <c r="CM212" s="581"/>
    </row>
    <row r="213" spans="1:91" x14ac:dyDescent="0.25">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1">
        <f>CL213+CM213</f>
        <v>0</v>
      </c>
      <c r="CL213" s="581">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1">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5">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1"/>
      <c r="CL214" s="581"/>
      <c r="CM214" s="581"/>
    </row>
    <row r="215" spans="1:91" ht="13.8" thickBot="1" x14ac:dyDescent="0.3">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1"/>
      <c r="CL215" s="581"/>
      <c r="CM215" s="581"/>
    </row>
    <row r="216" spans="1:91" x14ac:dyDescent="0.25">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1">
        <f>CL216+CM216</f>
        <v>0</v>
      </c>
      <c r="CL216" s="581">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1">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5">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1"/>
      <c r="CL217" s="581"/>
      <c r="CM217" s="581"/>
    </row>
    <row r="218" spans="1:91" ht="13.8" thickBot="1" x14ac:dyDescent="0.3">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1"/>
      <c r="CL218" s="581"/>
      <c r="CM218" s="581"/>
    </row>
    <row r="219" spans="1:91" x14ac:dyDescent="0.25">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1">
        <f>CL219+CM219</f>
        <v>0</v>
      </c>
      <c r="CL219" s="581">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1">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5">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1"/>
      <c r="CL220" s="581"/>
      <c r="CM220" s="581"/>
    </row>
    <row r="221" spans="1:91" ht="13.8" thickBot="1" x14ac:dyDescent="0.3">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1"/>
      <c r="CL221" s="581"/>
      <c r="CM221" s="581"/>
    </row>
    <row r="222" spans="1:91" x14ac:dyDescent="0.25">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1">
        <f>CL222+CM222</f>
        <v>0</v>
      </c>
      <c r="CL222" s="581">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1">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5">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1"/>
      <c r="CL223" s="581"/>
      <c r="CM223" s="581"/>
    </row>
    <row r="224" spans="1:91" ht="13.8" thickBot="1" x14ac:dyDescent="0.3">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1"/>
      <c r="CL224" s="581"/>
      <c r="CM224" s="581"/>
    </row>
    <row r="225" spans="1:91" x14ac:dyDescent="0.25">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1">
        <f>CL225+CM225</f>
        <v>0</v>
      </c>
      <c r="CL225" s="581">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1">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5">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1"/>
      <c r="CL226" s="581"/>
      <c r="CM226" s="581"/>
    </row>
    <row r="227" spans="1:91" ht="13.8" thickBot="1" x14ac:dyDescent="0.3">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1"/>
      <c r="CL227" s="581"/>
      <c r="CM227" s="581"/>
    </row>
    <row r="228" spans="1:91" x14ac:dyDescent="0.25">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1">
        <f>CL228+CM228</f>
        <v>0</v>
      </c>
      <c r="CL228" s="581">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1">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5">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1"/>
      <c r="CL229" s="581"/>
      <c r="CM229" s="581"/>
    </row>
    <row r="230" spans="1:91" ht="13.8" thickBot="1" x14ac:dyDescent="0.3">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1"/>
      <c r="CL230" s="581"/>
      <c r="CM230" s="581"/>
    </row>
    <row r="231" spans="1:91" x14ac:dyDescent="0.25">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1">
        <f>CL231+CM231</f>
        <v>0</v>
      </c>
      <c r="CL231" s="581">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1">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5">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1"/>
      <c r="CL232" s="581"/>
      <c r="CM232" s="581"/>
    </row>
    <row r="233" spans="1:91" ht="13.8" thickBot="1" x14ac:dyDescent="0.3">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1"/>
      <c r="CL233" s="581"/>
      <c r="CM233" s="581"/>
    </row>
    <row r="234" spans="1:91" x14ac:dyDescent="0.25">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1">
        <f>CL234+CM234</f>
        <v>0</v>
      </c>
      <c r="CL234" s="581">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1">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5">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1"/>
      <c r="CL235" s="581"/>
      <c r="CM235" s="581"/>
    </row>
    <row r="236" spans="1:91" ht="13.8" thickBot="1" x14ac:dyDescent="0.3">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1"/>
      <c r="CL236" s="581"/>
      <c r="CM236" s="581"/>
    </row>
    <row r="237" spans="1:91" x14ac:dyDescent="0.25">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1">
        <f>CL237+CM237</f>
        <v>0</v>
      </c>
      <c r="CL237" s="581">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1">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5">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1"/>
      <c r="CL238" s="581"/>
      <c r="CM238" s="581"/>
    </row>
    <row r="239" spans="1:91" ht="13.8" thickBot="1" x14ac:dyDescent="0.3">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1"/>
      <c r="CL239" s="581"/>
      <c r="CM239" s="581"/>
    </row>
    <row r="240" spans="1:91" x14ac:dyDescent="0.25">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1">
        <f>CL240+CM240</f>
        <v>0</v>
      </c>
      <c r="CL240" s="581">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1">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5">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1"/>
      <c r="CL241" s="581"/>
      <c r="CM241" s="581"/>
    </row>
    <row r="242" spans="1:91" ht="13.8" thickBot="1" x14ac:dyDescent="0.3">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1"/>
      <c r="CL242" s="581"/>
      <c r="CM242" s="581"/>
    </row>
    <row r="243" spans="1:91" x14ac:dyDescent="0.25">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1">
        <f>CL243+CM243</f>
        <v>0</v>
      </c>
      <c r="CL243" s="581">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1">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5">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1"/>
      <c r="CL244" s="581"/>
      <c r="CM244" s="581"/>
    </row>
    <row r="245" spans="1:91" ht="13.8" thickBot="1" x14ac:dyDescent="0.3">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1"/>
      <c r="CL245" s="581"/>
      <c r="CM245" s="581"/>
    </row>
    <row r="246" spans="1:91" x14ac:dyDescent="0.25">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1">
        <f>CL246+CM246</f>
        <v>0</v>
      </c>
      <c r="CL246" s="581">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1">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5">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1"/>
      <c r="CL247" s="581"/>
      <c r="CM247" s="581"/>
    </row>
    <row r="248" spans="1:91" ht="13.8" thickBot="1" x14ac:dyDescent="0.3">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1"/>
      <c r="CL248" s="581"/>
      <c r="CM248" s="581"/>
    </row>
    <row r="249" spans="1:91" x14ac:dyDescent="0.25">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1">
        <f>CL249+CM249</f>
        <v>0</v>
      </c>
      <c r="CL249" s="581">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1">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5">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1"/>
      <c r="CL250" s="581"/>
      <c r="CM250" s="581"/>
    </row>
    <row r="251" spans="1:91" ht="13.8" thickBot="1" x14ac:dyDescent="0.3">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1"/>
      <c r="CL251" s="581"/>
      <c r="CM251" s="581"/>
    </row>
    <row r="252" spans="1:91" x14ac:dyDescent="0.25">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1">
        <f>CL252+CM252</f>
        <v>0</v>
      </c>
      <c r="CL252" s="581">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1">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5">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1"/>
      <c r="CL253" s="581"/>
      <c r="CM253" s="581"/>
    </row>
    <row r="254" spans="1:91" ht="13.8" thickBot="1" x14ac:dyDescent="0.3">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1"/>
      <c r="CL254" s="581"/>
      <c r="CM254" s="581"/>
    </row>
    <row r="255" spans="1:91" x14ac:dyDescent="0.25">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1">
        <f>CL255+CM255</f>
        <v>0</v>
      </c>
      <c r="CL255" s="581">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1">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5">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1"/>
      <c r="CL256" s="581"/>
      <c r="CM256" s="581"/>
    </row>
    <row r="257" spans="1:91" ht="13.8" thickBot="1" x14ac:dyDescent="0.3">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1"/>
      <c r="CL257" s="581"/>
      <c r="CM257" s="581"/>
    </row>
    <row r="258" spans="1:91" x14ac:dyDescent="0.25">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1">
        <f>CL258+CM258</f>
        <v>0</v>
      </c>
      <c r="CL258" s="581">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1">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5">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1"/>
      <c r="CL259" s="581"/>
      <c r="CM259" s="581"/>
    </row>
    <row r="260" spans="1:91" ht="13.8" thickBot="1" x14ac:dyDescent="0.3">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1"/>
      <c r="CL260" s="581"/>
      <c r="CM260" s="581"/>
    </row>
    <row r="261" spans="1:91" x14ac:dyDescent="0.25">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1">
        <f>CL261+CM261</f>
        <v>0</v>
      </c>
      <c r="CL261" s="581">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1">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5">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1"/>
      <c r="CL262" s="581"/>
      <c r="CM262" s="581"/>
    </row>
    <row r="263" spans="1:91" ht="13.8" thickBot="1" x14ac:dyDescent="0.3">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1"/>
      <c r="CL263" s="581"/>
      <c r="CM263" s="581"/>
    </row>
    <row r="264" spans="1:91" x14ac:dyDescent="0.25">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1">
        <f>CL264+CM264</f>
        <v>0</v>
      </c>
      <c r="CL264" s="581">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1">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5">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1"/>
      <c r="CL265" s="581"/>
      <c r="CM265" s="581"/>
    </row>
    <row r="266" spans="1:91" ht="13.8" thickBot="1" x14ac:dyDescent="0.3">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1"/>
      <c r="CL266" s="581"/>
      <c r="CM266" s="581"/>
    </row>
    <row r="267" spans="1:91" x14ac:dyDescent="0.25">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1">
        <f>CL267+CM267</f>
        <v>0</v>
      </c>
      <c r="CL267" s="581">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1">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5">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1"/>
      <c r="CL268" s="581"/>
      <c r="CM268" s="581"/>
    </row>
    <row r="269" spans="1:91" ht="13.8" thickBot="1" x14ac:dyDescent="0.3">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1"/>
      <c r="CL269" s="581"/>
      <c r="CM269" s="581"/>
    </row>
    <row r="270" spans="1:91" x14ac:dyDescent="0.25">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1">
        <f>CL270+CM270</f>
        <v>0</v>
      </c>
      <c r="CL270" s="581">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1">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5">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1"/>
      <c r="CL271" s="581"/>
      <c r="CM271" s="581"/>
    </row>
    <row r="272" spans="1:91" ht="13.8" thickBot="1" x14ac:dyDescent="0.3">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1"/>
      <c r="CL272" s="581"/>
      <c r="CM272" s="581"/>
    </row>
    <row r="273" spans="1:91" x14ac:dyDescent="0.25">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1">
        <f>CL273+CM273</f>
        <v>0</v>
      </c>
      <c r="CL273" s="581">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1">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5">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1"/>
      <c r="CL274" s="581"/>
      <c r="CM274" s="581"/>
    </row>
    <row r="275" spans="1:91" ht="13.8" thickBot="1" x14ac:dyDescent="0.3">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1"/>
      <c r="CL275" s="581"/>
      <c r="CM275" s="581"/>
    </row>
    <row r="276" spans="1:91" x14ac:dyDescent="0.25">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1">
        <f>CL276+CM276</f>
        <v>0</v>
      </c>
      <c r="CL276" s="581">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1">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5">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1"/>
      <c r="CL277" s="581"/>
      <c r="CM277" s="581"/>
    </row>
    <row r="278" spans="1:91" ht="13.8" thickBot="1" x14ac:dyDescent="0.3">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1"/>
      <c r="CL278" s="581"/>
      <c r="CM278" s="581"/>
    </row>
    <row r="279" spans="1:91" x14ac:dyDescent="0.25">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1">
        <f>CL279+CM279</f>
        <v>0</v>
      </c>
      <c r="CL279" s="581">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1">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5">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1"/>
      <c r="CL280" s="581"/>
      <c r="CM280" s="581"/>
    </row>
    <row r="281" spans="1:91" ht="13.8" thickBot="1" x14ac:dyDescent="0.3">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1"/>
      <c r="CL281" s="581"/>
      <c r="CM281" s="581"/>
    </row>
    <row r="282" spans="1:91" x14ac:dyDescent="0.25">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1">
        <f>CL282+CM282</f>
        <v>0</v>
      </c>
      <c r="CL282" s="581">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1">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5">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1"/>
      <c r="CL283" s="581"/>
      <c r="CM283" s="581"/>
    </row>
    <row r="284" spans="1:91" ht="13.8" thickBot="1" x14ac:dyDescent="0.3">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1"/>
      <c r="CL284" s="581"/>
      <c r="CM284" s="581"/>
    </row>
    <row r="285" spans="1:91" x14ac:dyDescent="0.25">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1">
        <f>CL285+CM285</f>
        <v>0</v>
      </c>
      <c r="CL285" s="581">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1">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5">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1"/>
      <c r="CL286" s="581"/>
      <c r="CM286" s="581"/>
    </row>
    <row r="287" spans="1:91" ht="13.8" thickBot="1" x14ac:dyDescent="0.3">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1"/>
      <c r="CL287" s="581"/>
      <c r="CM287" s="581"/>
    </row>
    <row r="288" spans="1:91" x14ac:dyDescent="0.25">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1">
        <f>CL288+CM288</f>
        <v>0</v>
      </c>
      <c r="CL288" s="581">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1">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5">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1"/>
      <c r="CL289" s="581"/>
      <c r="CM289" s="581"/>
    </row>
    <row r="290" spans="1:91" ht="13.8" thickBot="1" x14ac:dyDescent="0.3">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1"/>
      <c r="CL290" s="581"/>
      <c r="CM290" s="581"/>
    </row>
    <row r="291" spans="1:91" x14ac:dyDescent="0.25">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1">
        <f>CL291+CM291</f>
        <v>0</v>
      </c>
      <c r="CL291" s="581">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1">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5">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1"/>
      <c r="CL292" s="581"/>
      <c r="CM292" s="581"/>
    </row>
    <row r="293" spans="1:91" ht="13.8" thickBot="1" x14ac:dyDescent="0.3">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1"/>
      <c r="CL293" s="581"/>
      <c r="CM293" s="581"/>
    </row>
    <row r="294" spans="1:91" x14ac:dyDescent="0.25">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1">
        <f>CL294+CM294</f>
        <v>0</v>
      </c>
      <c r="CL294" s="581">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1">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5">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1"/>
      <c r="CL295" s="581"/>
      <c r="CM295" s="581"/>
    </row>
    <row r="296" spans="1:91" ht="13.8" thickBot="1" x14ac:dyDescent="0.3">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1"/>
      <c r="CL296" s="581"/>
      <c r="CM296" s="581"/>
    </row>
    <row r="297" spans="1:91" x14ac:dyDescent="0.25">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1">
        <f>CL297+CM297</f>
        <v>0</v>
      </c>
      <c r="CL297" s="581">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1">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5">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1"/>
      <c r="CL298" s="581"/>
      <c r="CM298" s="581"/>
    </row>
    <row r="299" spans="1:91" ht="13.8" thickBot="1" x14ac:dyDescent="0.3">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1"/>
      <c r="CL299" s="581"/>
      <c r="CM299" s="581"/>
    </row>
    <row r="300" spans="1:91" x14ac:dyDescent="0.25">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1">
        <f>CL300+CM300</f>
        <v>0</v>
      </c>
      <c r="CL300" s="581">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1">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5">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1"/>
      <c r="CL301" s="581"/>
      <c r="CM301" s="581"/>
    </row>
    <row r="302" spans="1:91" ht="13.8" thickBot="1" x14ac:dyDescent="0.3">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1"/>
      <c r="CL302" s="581"/>
      <c r="CM302" s="581"/>
    </row>
    <row r="303" spans="1:91" x14ac:dyDescent="0.25">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1">
        <f>CL303+CM303</f>
        <v>0</v>
      </c>
      <c r="CL303" s="581">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1">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5">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1"/>
      <c r="CL304" s="581"/>
      <c r="CM304" s="581"/>
    </row>
    <row r="305" spans="1:91" ht="13.8" thickBot="1" x14ac:dyDescent="0.3">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1"/>
      <c r="CL305" s="581"/>
      <c r="CM305" s="581"/>
    </row>
    <row r="306" spans="1:91" x14ac:dyDescent="0.25">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1">
        <f>CL306+CM306</f>
        <v>0</v>
      </c>
      <c r="CL306" s="581">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1">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5">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1"/>
      <c r="CL307" s="581"/>
      <c r="CM307" s="581"/>
    </row>
    <row r="308" spans="1:91" ht="13.8" thickBot="1" x14ac:dyDescent="0.3">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1"/>
      <c r="CL308" s="581"/>
      <c r="CM308" s="581"/>
    </row>
    <row r="309" spans="1:91" x14ac:dyDescent="0.25">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1">
        <f>CL309+CM309</f>
        <v>0</v>
      </c>
      <c r="CL309" s="581">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1">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5">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1"/>
      <c r="CL310" s="581"/>
      <c r="CM310" s="581"/>
    </row>
    <row r="311" spans="1:91" ht="13.8" thickBot="1" x14ac:dyDescent="0.3">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1"/>
      <c r="CL311" s="581"/>
      <c r="CM311" s="581"/>
    </row>
    <row r="312" spans="1:91" x14ac:dyDescent="0.25">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1">
        <f>CL312+CM312</f>
        <v>0</v>
      </c>
      <c r="CL312" s="581">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1">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5">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1"/>
      <c r="CL313" s="581"/>
      <c r="CM313" s="581"/>
    </row>
    <row r="314" spans="1:91" ht="13.8" thickBot="1" x14ac:dyDescent="0.3">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1"/>
      <c r="CL314" s="581"/>
      <c r="CM314" s="581"/>
    </row>
    <row r="315" spans="1:91" x14ac:dyDescent="0.25">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1">
        <f>CL315+CM315</f>
        <v>0</v>
      </c>
      <c r="CL315" s="581">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1">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5">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1"/>
      <c r="CL316" s="581"/>
      <c r="CM316" s="581"/>
    </row>
    <row r="317" spans="1:91" ht="13.8" thickBot="1" x14ac:dyDescent="0.3">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1"/>
      <c r="CL317" s="581"/>
      <c r="CM317" s="581"/>
    </row>
    <row r="318" spans="1:91" x14ac:dyDescent="0.25">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1">
        <f>CL318+CM318</f>
        <v>0</v>
      </c>
      <c r="CL318" s="581">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1">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5">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1"/>
      <c r="CL319" s="581"/>
      <c r="CM319" s="581"/>
    </row>
    <row r="320" spans="1:91" ht="13.8" thickBot="1" x14ac:dyDescent="0.3">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1"/>
      <c r="CL320" s="581"/>
      <c r="CM320" s="581"/>
    </row>
    <row r="321" spans="1:91" x14ac:dyDescent="0.25">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1">
        <f>CL321+CM321</f>
        <v>0</v>
      </c>
      <c r="CL321" s="581">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1">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5">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1"/>
      <c r="CL322" s="581"/>
      <c r="CM322" s="581"/>
    </row>
    <row r="323" spans="1:91" ht="13.8" thickBot="1" x14ac:dyDescent="0.3">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1"/>
      <c r="CL323" s="581"/>
      <c r="CM323" s="581"/>
    </row>
    <row r="324" spans="1:91" x14ac:dyDescent="0.25">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1">
        <f>CL324+CM324</f>
        <v>0</v>
      </c>
      <c r="CL324" s="581">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1">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5">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1"/>
      <c r="CL325" s="581"/>
      <c r="CM325" s="581"/>
    </row>
    <row r="326" spans="1:91" ht="13.8" thickBot="1" x14ac:dyDescent="0.3">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1"/>
      <c r="CL326" s="581"/>
      <c r="CM326" s="581"/>
    </row>
    <row r="327" spans="1:91" x14ac:dyDescent="0.25">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1">
        <f>CL327+CM327</f>
        <v>0</v>
      </c>
      <c r="CL327" s="581">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1">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5">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1"/>
      <c r="CL328" s="581"/>
      <c r="CM328" s="581"/>
    </row>
    <row r="329" spans="1:91" ht="13.8" thickBot="1" x14ac:dyDescent="0.3">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1"/>
      <c r="CL329" s="581"/>
      <c r="CM329" s="581"/>
    </row>
    <row r="330" spans="1:91" x14ac:dyDescent="0.25">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1">
        <f>CL330+CM330</f>
        <v>0</v>
      </c>
      <c r="CL330" s="581">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1">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5">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1"/>
      <c r="CL331" s="581"/>
      <c r="CM331" s="581"/>
    </row>
    <row r="332" spans="1:91" ht="13.8" thickBot="1" x14ac:dyDescent="0.3">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1"/>
      <c r="CL332" s="581"/>
      <c r="CM332" s="581"/>
    </row>
    <row r="333" spans="1:91" x14ac:dyDescent="0.25">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1">
        <f>CL333+CM333</f>
        <v>0</v>
      </c>
      <c r="CL333" s="581">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1">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5">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1"/>
      <c r="CL334" s="581"/>
      <c r="CM334" s="581"/>
    </row>
    <row r="335" spans="1:91" ht="13.8" thickBot="1" x14ac:dyDescent="0.3">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1"/>
      <c r="CL335" s="581"/>
      <c r="CM335" s="581"/>
    </row>
    <row r="336" spans="1:91" x14ac:dyDescent="0.25">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1">
        <f>CL336+CM336</f>
        <v>0</v>
      </c>
      <c r="CL336" s="581">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1">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5">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1"/>
      <c r="CL337" s="581"/>
      <c r="CM337" s="581"/>
    </row>
    <row r="338" spans="1:91" ht="13.8" thickBot="1" x14ac:dyDescent="0.3">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1"/>
      <c r="CL338" s="581"/>
      <c r="CM338" s="581"/>
    </row>
    <row r="339" spans="1:91" x14ac:dyDescent="0.25">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1">
        <f>CL339+CM339</f>
        <v>0</v>
      </c>
      <c r="CL339" s="581">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1">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5">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1"/>
      <c r="CL340" s="581"/>
      <c r="CM340" s="581"/>
    </row>
    <row r="341" spans="1:91" ht="13.8" thickBot="1" x14ac:dyDescent="0.3">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1"/>
      <c r="CL341" s="581"/>
      <c r="CM341" s="581"/>
    </row>
    <row r="342" spans="1:91" x14ac:dyDescent="0.25">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1">
        <f>CL342+CM342</f>
        <v>0</v>
      </c>
      <c r="CL342" s="581">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1">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5">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1"/>
      <c r="CL343" s="581"/>
      <c r="CM343" s="581"/>
    </row>
    <row r="344" spans="1:91" ht="13.8" thickBot="1" x14ac:dyDescent="0.3">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1"/>
      <c r="CL344" s="581"/>
      <c r="CM344" s="581"/>
    </row>
    <row r="345" spans="1:91" x14ac:dyDescent="0.25">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1">
        <f>CL345+CM345</f>
        <v>0</v>
      </c>
      <c r="CL345" s="581">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1">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5">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1"/>
      <c r="CL346" s="581"/>
      <c r="CM346" s="581"/>
    </row>
    <row r="347" spans="1:91" ht="13.8" thickBot="1" x14ac:dyDescent="0.3">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1"/>
      <c r="CL347" s="581"/>
      <c r="CM347" s="581"/>
    </row>
    <row r="348" spans="1:91" x14ac:dyDescent="0.25">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1">
        <f>CL348+CM348</f>
        <v>0</v>
      </c>
      <c r="CL348" s="581">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1">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5">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1"/>
      <c r="CL349" s="581"/>
      <c r="CM349" s="581"/>
    </row>
    <row r="350" spans="1:91" ht="13.8" thickBot="1" x14ac:dyDescent="0.3">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1"/>
      <c r="CL350" s="581"/>
      <c r="CM350" s="581"/>
    </row>
    <row r="351" spans="1:91" x14ac:dyDescent="0.25">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1">
        <f>CL351+CM351</f>
        <v>0</v>
      </c>
      <c r="CL351" s="581">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1">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5">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1"/>
      <c r="CL352" s="581"/>
      <c r="CM352" s="581"/>
    </row>
    <row r="353" spans="1:91" ht="13.8" thickBot="1" x14ac:dyDescent="0.3">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1"/>
      <c r="CL353" s="581"/>
      <c r="CM353" s="581"/>
    </row>
    <row r="354" spans="1:91" x14ac:dyDescent="0.25">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1">
        <f>CL354+CM354</f>
        <v>0</v>
      </c>
      <c r="CL354" s="581">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1">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5">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1"/>
      <c r="CL355" s="581"/>
      <c r="CM355" s="581"/>
    </row>
    <row r="356" spans="1:91" ht="13.8" thickBot="1" x14ac:dyDescent="0.3">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1"/>
      <c r="CL356" s="581"/>
      <c r="CM356" s="581"/>
    </row>
    <row r="357" spans="1:91" x14ac:dyDescent="0.25">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1">
        <f>CL357+CM357</f>
        <v>0</v>
      </c>
      <c r="CL357" s="581">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1">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5">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1"/>
      <c r="CL358" s="581"/>
      <c r="CM358" s="581"/>
    </row>
    <row r="359" spans="1:91" ht="13.8" thickBot="1" x14ac:dyDescent="0.3">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1"/>
      <c r="CL359" s="581"/>
      <c r="CM359" s="581"/>
    </row>
    <row r="360" spans="1:91" x14ac:dyDescent="0.25">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1">
        <f>CL360+CM360</f>
        <v>0</v>
      </c>
      <c r="CL360" s="581">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1">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5">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1"/>
      <c r="CL361" s="581"/>
      <c r="CM361" s="581"/>
    </row>
    <row r="362" spans="1:91" ht="13.8" thickBot="1" x14ac:dyDescent="0.3">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1"/>
      <c r="CL362" s="581"/>
      <c r="CM362" s="581"/>
    </row>
    <row r="363" spans="1:91" x14ac:dyDescent="0.25">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1">
        <f>CL363+CM363</f>
        <v>0</v>
      </c>
      <c r="CL363" s="581">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1">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5">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1"/>
      <c r="CL364" s="581"/>
      <c r="CM364" s="581"/>
    </row>
    <row r="365" spans="1:91" ht="13.8" thickBot="1" x14ac:dyDescent="0.3">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1"/>
      <c r="CL365" s="581"/>
      <c r="CM365" s="581"/>
    </row>
    <row r="366" spans="1:91" x14ac:dyDescent="0.25">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1">
        <f>CL366+CM366</f>
        <v>0</v>
      </c>
      <c r="CL366" s="581">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1">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5">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1"/>
      <c r="CL367" s="581"/>
      <c r="CM367" s="581"/>
    </row>
    <row r="368" spans="1:91" ht="13.8" thickBot="1" x14ac:dyDescent="0.3">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1"/>
      <c r="CL368" s="581"/>
      <c r="CM368" s="581"/>
    </row>
    <row r="369" spans="1:91" x14ac:dyDescent="0.25">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1">
        <f>CL369+CM369</f>
        <v>0</v>
      </c>
      <c r="CL369" s="581">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1">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5">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1"/>
      <c r="CL370" s="581"/>
      <c r="CM370" s="581"/>
    </row>
    <row r="371" spans="1:91" ht="13.8" thickBot="1" x14ac:dyDescent="0.3">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1"/>
      <c r="CL371" s="581"/>
      <c r="CM371" s="581"/>
    </row>
    <row r="372" spans="1:91" x14ac:dyDescent="0.25">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1">
        <f>CL372+CM372</f>
        <v>0</v>
      </c>
      <c r="CL372" s="581">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1">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5">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1"/>
      <c r="CL373" s="581"/>
      <c r="CM373" s="581"/>
    </row>
    <row r="374" spans="1:91" ht="13.8" thickBot="1" x14ac:dyDescent="0.3">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1"/>
      <c r="CL374" s="581"/>
      <c r="CM374" s="581"/>
    </row>
    <row r="375" spans="1:91" x14ac:dyDescent="0.25">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1">
        <f>CL375+CM375</f>
        <v>0</v>
      </c>
      <c r="CL375" s="581">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1">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5">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1"/>
      <c r="CL376" s="581"/>
      <c r="CM376" s="581"/>
    </row>
    <row r="377" spans="1:91" ht="13.8" thickBot="1" x14ac:dyDescent="0.3">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1"/>
      <c r="CL377" s="581"/>
      <c r="CM377" s="581"/>
    </row>
    <row r="378" spans="1:91" x14ac:dyDescent="0.25">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1">
        <f>CL378+CM378</f>
        <v>0</v>
      </c>
      <c r="CL378" s="581">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1">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5">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1"/>
      <c r="CL379" s="581"/>
      <c r="CM379" s="581"/>
    </row>
    <row r="380" spans="1:91" ht="13.8" thickBot="1" x14ac:dyDescent="0.3">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1"/>
      <c r="CL380" s="581"/>
      <c r="CM380" s="581"/>
    </row>
    <row r="381" spans="1:91" x14ac:dyDescent="0.25">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1">
        <f>CL381+CM381</f>
        <v>0</v>
      </c>
      <c r="CL381" s="581">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1">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5">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1"/>
      <c r="CL382" s="581"/>
      <c r="CM382" s="581"/>
    </row>
    <row r="383" spans="1:91" ht="13.8" thickBot="1" x14ac:dyDescent="0.3">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1"/>
      <c r="CL383" s="581"/>
      <c r="CM383" s="581"/>
    </row>
    <row r="384" spans="1:91" x14ac:dyDescent="0.25">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1">
        <f>CL384+CM384</f>
        <v>0</v>
      </c>
      <c r="CL384" s="581">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1">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5">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1"/>
      <c r="CL385" s="581"/>
      <c r="CM385" s="581"/>
    </row>
    <row r="386" spans="1:91" ht="13.8" thickBot="1" x14ac:dyDescent="0.3">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1"/>
      <c r="CL386" s="581"/>
      <c r="CM386" s="581"/>
    </row>
    <row r="387" spans="1:91" x14ac:dyDescent="0.25">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1">
        <f>CL387+CM387</f>
        <v>0</v>
      </c>
      <c r="CL387" s="581">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1">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5">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1"/>
      <c r="CL388" s="581"/>
      <c r="CM388" s="581"/>
    </row>
    <row r="389" spans="1:91" ht="13.8" thickBot="1" x14ac:dyDescent="0.3">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1"/>
      <c r="CL389" s="581"/>
      <c r="CM389" s="581"/>
    </row>
    <row r="390" spans="1:91" x14ac:dyDescent="0.25">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1">
        <f>CL390+CM390</f>
        <v>0</v>
      </c>
      <c r="CL390" s="581">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1">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5">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1"/>
      <c r="CL391" s="581"/>
      <c r="CM391" s="581"/>
    </row>
    <row r="392" spans="1:91" ht="13.8" thickBot="1" x14ac:dyDescent="0.3">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1"/>
      <c r="CL392" s="581"/>
      <c r="CM392" s="581"/>
    </row>
    <row r="393" spans="1:91" x14ac:dyDescent="0.25">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1">
        <f>CL393+CM393</f>
        <v>0</v>
      </c>
      <c r="CL393" s="581">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1">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5">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1"/>
      <c r="CL394" s="581"/>
      <c r="CM394" s="581"/>
    </row>
    <row r="395" spans="1:91" ht="13.8" thickBot="1" x14ac:dyDescent="0.3">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1"/>
      <c r="CL395" s="581"/>
      <c r="CM395" s="581"/>
    </row>
    <row r="396" spans="1:91" x14ac:dyDescent="0.25">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1">
        <f>CL396+CM396</f>
        <v>0</v>
      </c>
      <c r="CL396" s="581">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1">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5">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1"/>
      <c r="CL397" s="581"/>
      <c r="CM397" s="581"/>
    </row>
    <row r="398" spans="1:91" ht="13.8" thickBot="1" x14ac:dyDescent="0.3">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1"/>
      <c r="CL398" s="581"/>
      <c r="CM398" s="581"/>
    </row>
    <row r="399" spans="1:91" x14ac:dyDescent="0.25">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1">
        <f>CL399+CM399</f>
        <v>0</v>
      </c>
      <c r="CL399" s="581">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1">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5">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1"/>
      <c r="CL400" s="581"/>
      <c r="CM400" s="581"/>
    </row>
    <row r="401" spans="1:91" ht="13.8" thickBot="1" x14ac:dyDescent="0.3">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1"/>
      <c r="CL401" s="581"/>
      <c r="CM401" s="581"/>
    </row>
    <row r="402" spans="1:91" x14ac:dyDescent="0.25">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1">
        <f>CL402+CM402</f>
        <v>0</v>
      </c>
      <c r="CL402" s="581">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1">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5">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1"/>
      <c r="CL403" s="581"/>
      <c r="CM403" s="581"/>
    </row>
    <row r="404" spans="1:91" ht="13.8" thickBot="1" x14ac:dyDescent="0.3">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1"/>
      <c r="CL404" s="581"/>
      <c r="CM404" s="581"/>
    </row>
    <row r="405" spans="1:91" x14ac:dyDescent="0.25">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1">
        <f>CL405+CM405</f>
        <v>0</v>
      </c>
      <c r="CL405" s="581">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1">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5">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1"/>
      <c r="CL406" s="581"/>
      <c r="CM406" s="581"/>
    </row>
    <row r="407" spans="1:91" ht="13.8" thickBot="1" x14ac:dyDescent="0.3">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1"/>
      <c r="CL407" s="581"/>
      <c r="CM407" s="581"/>
    </row>
    <row r="408" spans="1:91" x14ac:dyDescent="0.25">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1">
        <f>CL408+CM408</f>
        <v>0</v>
      </c>
      <c r="CL408" s="581">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1">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5">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1"/>
      <c r="CL409" s="581"/>
      <c r="CM409" s="581"/>
    </row>
    <row r="410" spans="1:91" ht="13.8" thickBot="1" x14ac:dyDescent="0.3">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1"/>
      <c r="CL410" s="581"/>
      <c r="CM410" s="581"/>
    </row>
    <row r="411" spans="1:91" x14ac:dyDescent="0.25">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1">
        <f>CL411+CM411</f>
        <v>0</v>
      </c>
      <c r="CL411" s="581">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1">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5">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1"/>
      <c r="CL412" s="581"/>
      <c r="CM412" s="581"/>
    </row>
    <row r="413" spans="1:91" ht="13.8" thickBot="1" x14ac:dyDescent="0.3">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1"/>
      <c r="CL413" s="581"/>
      <c r="CM413" s="581"/>
    </row>
    <row r="414" spans="1:91" x14ac:dyDescent="0.25">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1">
        <f>CL414+CM414</f>
        <v>0</v>
      </c>
      <c r="CL414" s="581">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1">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5">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1"/>
      <c r="CL415" s="581"/>
      <c r="CM415" s="581"/>
    </row>
    <row r="416" spans="1:91" ht="13.8" thickBot="1" x14ac:dyDescent="0.3">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1"/>
      <c r="CL416" s="581"/>
      <c r="CM416" s="581"/>
    </row>
    <row r="417" spans="1:91" x14ac:dyDescent="0.25">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1">
        <f>CL417+CM417</f>
        <v>0</v>
      </c>
      <c r="CL417" s="581">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1">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5">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1"/>
      <c r="CL418" s="581"/>
      <c r="CM418" s="581"/>
    </row>
    <row r="419" spans="1:91" ht="13.8" thickBot="1" x14ac:dyDescent="0.3">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1"/>
      <c r="CL419" s="581"/>
      <c r="CM419" s="581"/>
    </row>
    <row r="420" spans="1:91" x14ac:dyDescent="0.25">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1">
        <f>CL420+CM420</f>
        <v>0</v>
      </c>
      <c r="CL420" s="581">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1">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5">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1"/>
      <c r="CL421" s="581"/>
      <c r="CM421" s="581"/>
    </row>
    <row r="422" spans="1:91" ht="13.8" thickBot="1" x14ac:dyDescent="0.3">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1"/>
      <c r="CL422" s="581"/>
      <c r="CM422" s="581"/>
    </row>
    <row r="423" spans="1:91" x14ac:dyDescent="0.25">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1">
        <f>CL423+CM423</f>
        <v>0</v>
      </c>
      <c r="CL423" s="581">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1">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5">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1"/>
      <c r="CL424" s="581"/>
      <c r="CM424" s="581"/>
    </row>
    <row r="425" spans="1:91" ht="13.8" thickBot="1" x14ac:dyDescent="0.3">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1"/>
      <c r="CL425" s="581"/>
      <c r="CM425" s="581"/>
    </row>
    <row r="426" spans="1:91" x14ac:dyDescent="0.25">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1">
        <f>CL426+CM426</f>
        <v>0</v>
      </c>
      <c r="CL426" s="581">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1">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5">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1"/>
      <c r="CL427" s="581"/>
      <c r="CM427" s="581"/>
    </row>
    <row r="428" spans="1:91" ht="13.8" thickBot="1" x14ac:dyDescent="0.3">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1"/>
      <c r="CL428" s="581"/>
      <c r="CM428" s="581"/>
    </row>
    <row r="429" spans="1:91" x14ac:dyDescent="0.25">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1">
        <f>CL429+CM429</f>
        <v>0</v>
      </c>
      <c r="CL429" s="581">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1">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5">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1"/>
      <c r="CL430" s="581"/>
      <c r="CM430" s="581"/>
    </row>
    <row r="431" spans="1:91" ht="13.8" thickBot="1" x14ac:dyDescent="0.3">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1"/>
      <c r="CL431" s="581"/>
      <c r="CM431" s="581"/>
    </row>
    <row r="432" spans="1:91" x14ac:dyDescent="0.25">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1">
        <f>CL432+CM432</f>
        <v>0</v>
      </c>
      <c r="CL432" s="581">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1">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5">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1"/>
      <c r="CL433" s="581"/>
      <c r="CM433" s="581"/>
    </row>
    <row r="434" spans="1:91" ht="13.8" thickBot="1" x14ac:dyDescent="0.3">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1"/>
      <c r="CL434" s="581"/>
      <c r="CM434" s="581"/>
    </row>
    <row r="435" spans="1:91" x14ac:dyDescent="0.25">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1">
        <f>CL435+CM435</f>
        <v>0</v>
      </c>
      <c r="CL435" s="581">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1">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5">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1"/>
      <c r="CL436" s="581"/>
      <c r="CM436" s="581"/>
    </row>
    <row r="437" spans="1:91" ht="13.8" thickBot="1" x14ac:dyDescent="0.3">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1"/>
      <c r="CL437" s="581"/>
      <c r="CM437" s="581"/>
    </row>
    <row r="438" spans="1:91" x14ac:dyDescent="0.25">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1">
        <f>CL438+CM438</f>
        <v>0</v>
      </c>
      <c r="CL438" s="581">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1">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5">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1"/>
      <c r="CL439" s="581"/>
      <c r="CM439" s="581"/>
    </row>
    <row r="440" spans="1:91" ht="13.8" thickBot="1" x14ac:dyDescent="0.3">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1"/>
      <c r="CL440" s="581"/>
      <c r="CM440" s="581"/>
    </row>
    <row r="441" spans="1:91" x14ac:dyDescent="0.25">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1">
        <f>CL441+CM441</f>
        <v>0</v>
      </c>
      <c r="CL441" s="581">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1">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5">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1"/>
      <c r="CL442" s="581"/>
      <c r="CM442" s="581"/>
    </row>
    <row r="443" spans="1:91" ht="13.8" thickBot="1" x14ac:dyDescent="0.3">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1"/>
      <c r="CL443" s="581"/>
      <c r="CM443" s="581"/>
    </row>
    <row r="444" spans="1:91" x14ac:dyDescent="0.25">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1">
        <f>CL444+CM444</f>
        <v>0</v>
      </c>
      <c r="CL444" s="581">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1">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5">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1"/>
      <c r="CL445" s="581"/>
      <c r="CM445" s="581"/>
    </row>
    <row r="446" spans="1:91" ht="13.8" thickBot="1" x14ac:dyDescent="0.3">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1"/>
      <c r="CL446" s="581"/>
      <c r="CM446" s="581"/>
    </row>
    <row r="447" spans="1:91" x14ac:dyDescent="0.25">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1">
        <f>CL447+CM447</f>
        <v>0</v>
      </c>
      <c r="CL447" s="581">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1">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5">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1"/>
      <c r="CL448" s="581"/>
      <c r="CM448" s="581"/>
    </row>
    <row r="449" spans="1:91" ht="13.8" thickBot="1" x14ac:dyDescent="0.3">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1"/>
      <c r="CL449" s="581"/>
      <c r="CM449" s="581"/>
    </row>
    <row r="450" spans="1:91" x14ac:dyDescent="0.25">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1">
        <f>CL450+CM450</f>
        <v>0</v>
      </c>
      <c r="CL450" s="581">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1">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5">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1"/>
      <c r="CL451" s="581"/>
      <c r="CM451" s="581"/>
    </row>
    <row r="452" spans="1:91" ht="13.8" thickBot="1" x14ac:dyDescent="0.3">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1"/>
      <c r="CL452" s="581"/>
      <c r="CM452" s="581"/>
    </row>
    <row r="453" spans="1:91" x14ac:dyDescent="0.25">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1">
        <f>CL453+CM453</f>
        <v>0</v>
      </c>
      <c r="CL453" s="581">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1">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5">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1"/>
      <c r="CL454" s="581"/>
      <c r="CM454" s="581"/>
    </row>
    <row r="455" spans="1:91" ht="13.8" thickBot="1" x14ac:dyDescent="0.3">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1"/>
      <c r="CL455" s="581"/>
      <c r="CM455" s="581"/>
    </row>
    <row r="456" spans="1:91" x14ac:dyDescent="0.25">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1">
        <f>CL456+CM456</f>
        <v>0</v>
      </c>
      <c r="CL456" s="581">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1">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5">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1"/>
      <c r="CL457" s="581"/>
      <c r="CM457" s="581"/>
    </row>
    <row r="458" spans="1:91" ht="13.8" thickBot="1" x14ac:dyDescent="0.3">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1"/>
      <c r="CL458" s="581"/>
      <c r="CM458" s="581"/>
    </row>
    <row r="459" spans="1:91" x14ac:dyDescent="0.25">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1">
        <f>CL459+CM459</f>
        <v>0</v>
      </c>
      <c r="CL459" s="581">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1">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5">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1"/>
      <c r="CL460" s="581"/>
      <c r="CM460" s="581"/>
    </row>
    <row r="461" spans="1:91" ht="13.8" thickBot="1" x14ac:dyDescent="0.3">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1"/>
      <c r="CL461" s="581"/>
      <c r="CM461" s="581"/>
    </row>
    <row r="462" spans="1:91" x14ac:dyDescent="0.25">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1">
        <f>CL462+CM462</f>
        <v>0</v>
      </c>
      <c r="CL462" s="581">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1">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5">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1"/>
      <c r="CL463" s="581"/>
      <c r="CM463" s="581"/>
    </row>
    <row r="464" spans="1:91" ht="13.8" thickBot="1" x14ac:dyDescent="0.3">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1"/>
      <c r="CL464" s="581"/>
      <c r="CM464" s="581"/>
    </row>
    <row r="465" spans="1:91" x14ac:dyDescent="0.25">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1">
        <f>CL465+CM465</f>
        <v>0</v>
      </c>
      <c r="CL465" s="581">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1">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5">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1"/>
      <c r="CL466" s="581"/>
      <c r="CM466" s="581"/>
    </row>
    <row r="467" spans="1:91" ht="13.8" thickBot="1" x14ac:dyDescent="0.3">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1"/>
      <c r="CL467" s="581"/>
      <c r="CM467" s="581"/>
    </row>
    <row r="468" spans="1:91" x14ac:dyDescent="0.25">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1">
        <f>CL468+CM468</f>
        <v>0</v>
      </c>
      <c r="CL468" s="581">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1">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5">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1"/>
      <c r="CL469" s="581"/>
      <c r="CM469" s="581"/>
    </row>
    <row r="470" spans="1:91" ht="13.8" thickBot="1" x14ac:dyDescent="0.3">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1"/>
      <c r="CL470" s="581"/>
      <c r="CM470" s="581"/>
    </row>
    <row r="471" spans="1:91" x14ac:dyDescent="0.25">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1">
        <f>CL471+CM471</f>
        <v>0</v>
      </c>
      <c r="CL471" s="581">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1">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5">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1"/>
      <c r="CL472" s="581"/>
      <c r="CM472" s="581"/>
    </row>
    <row r="473" spans="1:91" ht="13.8" thickBot="1" x14ac:dyDescent="0.3">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1"/>
      <c r="CL473" s="581"/>
      <c r="CM473" s="581"/>
    </row>
    <row r="474" spans="1:91" x14ac:dyDescent="0.25">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1">
        <f>CL474+CM474</f>
        <v>0</v>
      </c>
      <c r="CL474" s="581">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1">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5">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1"/>
      <c r="CL475" s="581"/>
      <c r="CM475" s="581"/>
    </row>
    <row r="476" spans="1:91" ht="13.8" thickBot="1" x14ac:dyDescent="0.3">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1"/>
      <c r="CL476" s="581"/>
      <c r="CM476" s="581"/>
    </row>
    <row r="477" spans="1:91" x14ac:dyDescent="0.25">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1">
        <f>CL477+CM477</f>
        <v>0</v>
      </c>
      <c r="CL477" s="581">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1">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5">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1"/>
      <c r="CL478" s="581"/>
      <c r="CM478" s="581"/>
    </row>
    <row r="479" spans="1:91" ht="13.8" thickBot="1" x14ac:dyDescent="0.3">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1"/>
      <c r="CL479" s="581"/>
      <c r="CM479" s="581"/>
    </row>
    <row r="480" spans="1:91" x14ac:dyDescent="0.25">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1">
        <f>CL480+CM480</f>
        <v>0</v>
      </c>
      <c r="CL480" s="581">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1">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5">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1"/>
      <c r="CL481" s="581"/>
      <c r="CM481" s="581"/>
    </row>
    <row r="482" spans="1:91" ht="13.8" thickBot="1" x14ac:dyDescent="0.3">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1"/>
      <c r="CL482" s="581"/>
      <c r="CM482" s="581"/>
    </row>
    <row r="483" spans="1:91" x14ac:dyDescent="0.25">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1">
        <f>CL483+CM483</f>
        <v>0</v>
      </c>
      <c r="CL483" s="581">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1">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5">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1"/>
      <c r="CL484" s="581"/>
      <c r="CM484" s="581"/>
    </row>
    <row r="485" spans="1:91" ht="13.8" thickBot="1" x14ac:dyDescent="0.3">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1"/>
      <c r="CL485" s="581"/>
      <c r="CM485" s="581"/>
    </row>
    <row r="486" spans="1:91" x14ac:dyDescent="0.25">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1">
        <f>CL486+CM486</f>
        <v>0</v>
      </c>
      <c r="CL486" s="581">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1">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5">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1"/>
      <c r="CL487" s="581"/>
      <c r="CM487" s="581"/>
    </row>
    <row r="488" spans="1:91" ht="13.8" thickBot="1" x14ac:dyDescent="0.3">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1"/>
      <c r="CL488" s="581"/>
      <c r="CM488" s="581"/>
    </row>
    <row r="489" spans="1:91" x14ac:dyDescent="0.25">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1">
        <f>CL489+CM489</f>
        <v>0</v>
      </c>
      <c r="CL489" s="581">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1">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5">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1"/>
      <c r="CL490" s="581"/>
      <c r="CM490" s="581"/>
    </row>
    <row r="491" spans="1:91" ht="13.8" thickBot="1" x14ac:dyDescent="0.3">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1"/>
      <c r="CL491" s="581"/>
      <c r="CM491" s="581"/>
    </row>
    <row r="492" spans="1:91" x14ac:dyDescent="0.25">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1">
        <f>CL492+CM492</f>
        <v>0</v>
      </c>
      <c r="CL492" s="581">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1">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5">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1"/>
      <c r="CL493" s="581"/>
      <c r="CM493" s="581"/>
    </row>
    <row r="494" spans="1:91" ht="13.8" thickBot="1" x14ac:dyDescent="0.3">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1"/>
      <c r="CL494" s="581"/>
      <c r="CM494" s="581"/>
    </row>
    <row r="495" spans="1:91" x14ac:dyDescent="0.25">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1">
        <f>CL495+CM495</f>
        <v>0</v>
      </c>
      <c r="CL495" s="581">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1">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5">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1"/>
      <c r="CL496" s="581"/>
      <c r="CM496" s="581"/>
    </row>
    <row r="497" spans="1:91" ht="13.8" thickBot="1" x14ac:dyDescent="0.3">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1"/>
      <c r="CL497" s="581"/>
      <c r="CM497" s="581"/>
    </row>
    <row r="498" spans="1:91" x14ac:dyDescent="0.25">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1">
        <f>CL498+CM498</f>
        <v>0</v>
      </c>
      <c r="CL498" s="581">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1">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5">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1"/>
      <c r="CL499" s="581"/>
      <c r="CM499" s="581"/>
    </row>
    <row r="500" spans="1:91" ht="13.8" thickBot="1" x14ac:dyDescent="0.3">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1"/>
      <c r="CL500" s="581"/>
      <c r="CM500" s="581"/>
    </row>
    <row r="501" spans="1:91" x14ac:dyDescent="0.25">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1">
        <f>CL501+CM501</f>
        <v>0</v>
      </c>
      <c r="CL501" s="581">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1">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5">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1"/>
      <c r="CL502" s="581"/>
      <c r="CM502" s="581"/>
    </row>
    <row r="503" spans="1:91" ht="13.8" thickBot="1" x14ac:dyDescent="0.3">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1"/>
      <c r="CL503" s="581"/>
      <c r="CM503" s="581"/>
    </row>
    <row r="504" spans="1:91" x14ac:dyDescent="0.25">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1">
        <f>CL504+CM504</f>
        <v>0</v>
      </c>
      <c r="CL504" s="581">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1">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5">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1"/>
      <c r="CL505" s="581"/>
      <c r="CM505" s="581"/>
    </row>
    <row r="506" spans="1:91" ht="13.8" thickBot="1" x14ac:dyDescent="0.3">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1"/>
      <c r="CL506" s="581"/>
      <c r="CM506" s="581"/>
    </row>
    <row r="507" spans="1:91" x14ac:dyDescent="0.25">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1">
        <f>CL507+CM507</f>
        <v>0</v>
      </c>
      <c r="CL507" s="581">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1">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5">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1"/>
      <c r="CL508" s="581"/>
      <c r="CM508" s="581"/>
    </row>
    <row r="509" spans="1:91" ht="13.8" thickBot="1" x14ac:dyDescent="0.3">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1"/>
      <c r="CL509" s="581"/>
      <c r="CM509" s="581"/>
    </row>
    <row r="510" spans="1:91" x14ac:dyDescent="0.25">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1">
        <f>CL510+CM510</f>
        <v>0</v>
      </c>
      <c r="CL510" s="581">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1">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5">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1"/>
      <c r="CL511" s="581"/>
      <c r="CM511" s="581"/>
    </row>
    <row r="512" spans="1:91" ht="13.8" thickBot="1" x14ac:dyDescent="0.3">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1"/>
      <c r="CL512" s="581"/>
      <c r="CM512" s="581"/>
    </row>
    <row r="513" spans="1:91" x14ac:dyDescent="0.25">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1">
        <f>CL513+CM513</f>
        <v>0</v>
      </c>
      <c r="CL513" s="581">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1">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5">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1"/>
      <c r="CL514" s="581"/>
      <c r="CM514" s="581"/>
    </row>
    <row r="515" spans="1:91" ht="13.8" thickBot="1" x14ac:dyDescent="0.3">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1"/>
      <c r="CL515" s="581"/>
      <c r="CM515" s="581"/>
    </row>
    <row r="516" spans="1:91" x14ac:dyDescent="0.25">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1">
        <f>CL516+CM516</f>
        <v>0</v>
      </c>
      <c r="CL516" s="581">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1">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5">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1"/>
      <c r="CL517" s="581"/>
      <c r="CM517" s="581"/>
    </row>
    <row r="518" spans="1:91" ht="13.8" thickBot="1" x14ac:dyDescent="0.3">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1"/>
      <c r="CL518" s="581"/>
      <c r="CM518" s="581"/>
    </row>
    <row r="519" spans="1:91" x14ac:dyDescent="0.25">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1">
        <f>CL519+CM519</f>
        <v>0</v>
      </c>
      <c r="CL519" s="581">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1">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5">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1"/>
      <c r="CL520" s="581"/>
      <c r="CM520" s="581"/>
    </row>
    <row r="521" spans="1:91" ht="13.8" thickBot="1" x14ac:dyDescent="0.3">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1"/>
      <c r="CL521" s="581"/>
      <c r="CM521" s="581"/>
    </row>
    <row r="522" spans="1:91" x14ac:dyDescent="0.25">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1">
        <f>CL522+CM522</f>
        <v>0</v>
      </c>
      <c r="CL522" s="581">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1">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5">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1"/>
      <c r="CL523" s="581"/>
      <c r="CM523" s="581"/>
    </row>
    <row r="524" spans="1:91" ht="13.8" thickBot="1" x14ac:dyDescent="0.3">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1"/>
      <c r="CL524" s="581"/>
      <c r="CM524" s="581"/>
    </row>
    <row r="525" spans="1:91" x14ac:dyDescent="0.25">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1">
        <f>CL525+CM525</f>
        <v>0</v>
      </c>
      <c r="CL525" s="581">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1">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5">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1"/>
      <c r="CL526" s="581"/>
      <c r="CM526" s="581"/>
    </row>
    <row r="527" spans="1:91" ht="13.8" thickBot="1" x14ac:dyDescent="0.3">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1"/>
      <c r="CL527" s="581"/>
      <c r="CM527" s="581"/>
    </row>
    <row r="528" spans="1:91" x14ac:dyDescent="0.25">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1">
        <f>CL528+CM528</f>
        <v>0</v>
      </c>
      <c r="CL528" s="581">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1">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5">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1"/>
      <c r="CL529" s="581"/>
      <c r="CM529" s="581"/>
    </row>
    <row r="530" spans="1:91" ht="13.8" thickBot="1" x14ac:dyDescent="0.3">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1"/>
      <c r="CL530" s="581"/>
      <c r="CM530" s="581"/>
    </row>
    <row r="531" spans="1:91" x14ac:dyDescent="0.25">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1">
        <f>CL531+CM531</f>
        <v>0</v>
      </c>
      <c r="CL531" s="581">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1">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5">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1"/>
      <c r="CL532" s="581"/>
      <c r="CM532" s="581"/>
    </row>
    <row r="533" spans="1:91" ht="13.8" thickBot="1" x14ac:dyDescent="0.3">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1"/>
      <c r="CL533" s="581"/>
      <c r="CM533" s="581"/>
    </row>
    <row r="534" spans="1:91" x14ac:dyDescent="0.25">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1">
        <f>CL534+CM534</f>
        <v>0</v>
      </c>
      <c r="CL534" s="581">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1">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5">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1"/>
      <c r="CL535" s="581"/>
      <c r="CM535" s="581"/>
    </row>
    <row r="536" spans="1:91" ht="13.8" thickBot="1" x14ac:dyDescent="0.3">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1"/>
      <c r="CL536" s="581"/>
      <c r="CM536" s="581"/>
    </row>
    <row r="537" spans="1:91" x14ac:dyDescent="0.25">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1">
        <f>CL537+CM537</f>
        <v>0</v>
      </c>
      <c r="CL537" s="581">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1">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5">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1"/>
      <c r="CL538" s="581"/>
      <c r="CM538" s="581"/>
    </row>
    <row r="539" spans="1:91" ht="13.8" thickBot="1" x14ac:dyDescent="0.3">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1"/>
      <c r="CL539" s="581"/>
      <c r="CM539" s="581"/>
    </row>
    <row r="540" spans="1:91" x14ac:dyDescent="0.25">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1">
        <f>CL540+CM540</f>
        <v>0</v>
      </c>
      <c r="CL540" s="581">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1">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5">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1"/>
      <c r="CL541" s="581"/>
      <c r="CM541" s="581"/>
    </row>
    <row r="542" spans="1:91" ht="13.8" thickBot="1" x14ac:dyDescent="0.3">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1"/>
      <c r="CL542" s="581"/>
      <c r="CM542" s="581"/>
    </row>
    <row r="543" spans="1:91" x14ac:dyDescent="0.25">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1">
        <f>CL543+CM543</f>
        <v>0</v>
      </c>
      <c r="CL543" s="581">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1">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5">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1"/>
      <c r="CL544" s="581"/>
      <c r="CM544" s="581"/>
    </row>
    <row r="545" spans="1:91" ht="13.8" thickBot="1" x14ac:dyDescent="0.3">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1"/>
      <c r="CL545" s="581"/>
      <c r="CM545" s="581"/>
    </row>
    <row r="546" spans="1:91" x14ac:dyDescent="0.25">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1">
        <f>CL546+CM546</f>
        <v>0</v>
      </c>
      <c r="CL546" s="581">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1">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5">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1"/>
      <c r="CL547" s="581"/>
      <c r="CM547" s="581"/>
    </row>
    <row r="548" spans="1:91" ht="13.8" thickBot="1" x14ac:dyDescent="0.3">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1"/>
      <c r="CL548" s="581"/>
      <c r="CM548" s="581"/>
    </row>
    <row r="549" spans="1:91" x14ac:dyDescent="0.25">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1">
        <f>CL549+CM549</f>
        <v>0</v>
      </c>
      <c r="CL549" s="581">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1">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5">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1"/>
      <c r="CL550" s="581"/>
      <c r="CM550" s="581"/>
    </row>
    <row r="551" spans="1:91" ht="13.8" thickBot="1" x14ac:dyDescent="0.3">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1"/>
      <c r="CL551" s="581"/>
      <c r="CM551" s="581"/>
    </row>
    <row r="552" spans="1:91" x14ac:dyDescent="0.25">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1">
        <f>CL552+CM552</f>
        <v>0</v>
      </c>
      <c r="CL552" s="581">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1">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5">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1"/>
      <c r="CL553" s="581"/>
      <c r="CM553" s="581"/>
    </row>
    <row r="554" spans="1:91" ht="13.8" thickBot="1" x14ac:dyDescent="0.3">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1"/>
      <c r="CL554" s="581"/>
      <c r="CM554" s="581"/>
    </row>
    <row r="555" spans="1:91" x14ac:dyDescent="0.25">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1">
        <f>CL555+CM555</f>
        <v>0</v>
      </c>
      <c r="CL555" s="581">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1">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5">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1"/>
      <c r="CL556" s="581"/>
      <c r="CM556" s="581"/>
    </row>
    <row r="557" spans="1:91" ht="13.8" thickBot="1" x14ac:dyDescent="0.3">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1"/>
      <c r="CL557" s="581"/>
      <c r="CM557" s="581"/>
    </row>
    <row r="558" spans="1:91" x14ac:dyDescent="0.25">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1">
        <f>CL558+CM558</f>
        <v>0</v>
      </c>
      <c r="CL558" s="581">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1">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5">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1"/>
      <c r="CL559" s="581"/>
      <c r="CM559" s="581"/>
    </row>
    <row r="560" spans="1:91" ht="13.8" thickBot="1" x14ac:dyDescent="0.3">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1"/>
      <c r="CL560" s="581"/>
      <c r="CM560" s="581"/>
    </row>
    <row r="561" spans="1:91" x14ac:dyDescent="0.25">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1">
        <f>CL561+CM561</f>
        <v>0</v>
      </c>
      <c r="CL561" s="581">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1">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5">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1"/>
      <c r="CL562" s="581"/>
      <c r="CM562" s="581"/>
    </row>
    <row r="563" spans="1:91" ht="13.8" thickBot="1" x14ac:dyDescent="0.3">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1"/>
      <c r="CL563" s="581"/>
      <c r="CM563" s="581"/>
    </row>
    <row r="564" spans="1:91" x14ac:dyDescent="0.25">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1">
        <f>CL564+CM564</f>
        <v>0</v>
      </c>
      <c r="CL564" s="581">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1">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5">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1"/>
      <c r="CL565" s="581"/>
      <c r="CM565" s="581"/>
    </row>
    <row r="566" spans="1:91" ht="13.8" thickBot="1" x14ac:dyDescent="0.3">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1"/>
      <c r="CL566" s="581"/>
      <c r="CM566" s="581"/>
    </row>
    <row r="567" spans="1:91" x14ac:dyDescent="0.25">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1">
        <f>CL567+CM567</f>
        <v>0</v>
      </c>
      <c r="CL567" s="581">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1">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5">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1"/>
      <c r="CL568" s="581"/>
      <c r="CM568" s="581"/>
    </row>
    <row r="569" spans="1:91" ht="13.8" thickBot="1" x14ac:dyDescent="0.3">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1"/>
      <c r="CL569" s="581"/>
      <c r="CM569" s="581"/>
    </row>
    <row r="570" spans="1:91" x14ac:dyDescent="0.25">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1">
        <f>CL570+CM570</f>
        <v>0</v>
      </c>
      <c r="CL570" s="581">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1">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5">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1"/>
      <c r="CL571" s="581"/>
      <c r="CM571" s="581"/>
    </row>
    <row r="572" spans="1:91" ht="13.8" thickBot="1" x14ac:dyDescent="0.3">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1"/>
      <c r="CL572" s="581"/>
      <c r="CM572" s="581"/>
    </row>
    <row r="573" spans="1:91" x14ac:dyDescent="0.25">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1">
        <f>CL573+CM573</f>
        <v>0</v>
      </c>
      <c r="CL573" s="581">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1">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5">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1"/>
      <c r="CL574" s="581"/>
      <c r="CM574" s="581"/>
    </row>
    <row r="575" spans="1:91" ht="13.8" thickBot="1" x14ac:dyDescent="0.3">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1"/>
      <c r="CL575" s="581"/>
      <c r="CM575" s="581"/>
    </row>
    <row r="576" spans="1:91" x14ac:dyDescent="0.25">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1">
        <f>CL576+CM576</f>
        <v>0</v>
      </c>
      <c r="CL576" s="581">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1">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5">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1"/>
      <c r="CL577" s="581"/>
      <c r="CM577" s="581"/>
    </row>
    <row r="578" spans="1:91" ht="13.8" thickBot="1" x14ac:dyDescent="0.3">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1"/>
      <c r="CL578" s="581"/>
      <c r="CM578" s="581"/>
    </row>
    <row r="579" spans="1:91" x14ac:dyDescent="0.25">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1">
        <f>CL579+CM579</f>
        <v>0</v>
      </c>
      <c r="CL579" s="581">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1">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5">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1"/>
      <c r="CL580" s="581"/>
      <c r="CM580" s="581"/>
    </row>
    <row r="581" spans="1:91" ht="13.8" thickBot="1" x14ac:dyDescent="0.3">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1"/>
      <c r="CL581" s="581"/>
      <c r="CM581" s="581"/>
    </row>
    <row r="582" spans="1:91" x14ac:dyDescent="0.25">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1">
        <f>CL582+CM582</f>
        <v>0</v>
      </c>
      <c r="CL582" s="581">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1">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5">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1"/>
      <c r="CL583" s="581"/>
      <c r="CM583" s="581"/>
    </row>
    <row r="584" spans="1:91" ht="13.8" thickBot="1" x14ac:dyDescent="0.3">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1"/>
      <c r="CL584" s="581"/>
      <c r="CM584" s="581"/>
    </row>
    <row r="585" spans="1:91" x14ac:dyDescent="0.25">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1">
        <f>CL585+CM585</f>
        <v>0</v>
      </c>
      <c r="CL585" s="581">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1">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5">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1"/>
      <c r="CL586" s="581"/>
      <c r="CM586" s="581"/>
    </row>
    <row r="587" spans="1:91" ht="13.8" thickBot="1" x14ac:dyDescent="0.3">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1"/>
      <c r="CL587" s="581"/>
      <c r="CM587" s="581"/>
    </row>
    <row r="588" spans="1:91" x14ac:dyDescent="0.25">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1">
        <f>CL588+CM588</f>
        <v>0</v>
      </c>
      <c r="CL588" s="581">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1">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5">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1"/>
      <c r="CL589" s="581"/>
      <c r="CM589" s="581"/>
    </row>
    <row r="590" spans="1:91" ht="13.8" thickBot="1" x14ac:dyDescent="0.3">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1"/>
      <c r="CL590" s="581"/>
      <c r="CM590" s="581"/>
    </row>
    <row r="591" spans="1:91" x14ac:dyDescent="0.25">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1">
        <f>CL591+CM591</f>
        <v>0</v>
      </c>
      <c r="CL591" s="581">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1">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5">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1"/>
      <c r="CL592" s="581"/>
      <c r="CM592" s="581"/>
    </row>
    <row r="593" spans="1:91" ht="13.8" thickBot="1" x14ac:dyDescent="0.3">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1"/>
      <c r="CL593" s="581"/>
      <c r="CM593" s="581"/>
    </row>
    <row r="594" spans="1:91" x14ac:dyDescent="0.25">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1">
        <f>CL594+CM594</f>
        <v>0</v>
      </c>
      <c r="CL594" s="581">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1">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5">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1"/>
      <c r="CL595" s="581"/>
      <c r="CM595" s="581"/>
    </row>
    <row r="596" spans="1:91" ht="13.8" thickBot="1" x14ac:dyDescent="0.3">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1"/>
      <c r="CL596" s="581"/>
      <c r="CM596" s="581"/>
    </row>
    <row r="597" spans="1:91" x14ac:dyDescent="0.25">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1">
        <f>CL597+CM597</f>
        <v>0</v>
      </c>
      <c r="CL597" s="581">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1">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5">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1"/>
      <c r="CL598" s="581"/>
      <c r="CM598" s="581"/>
    </row>
    <row r="599" spans="1:91" ht="13.8" thickBot="1" x14ac:dyDescent="0.3">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1"/>
      <c r="CL599" s="581"/>
      <c r="CM599" s="581"/>
    </row>
    <row r="600" spans="1:91" x14ac:dyDescent="0.25">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1">
        <f>CL600+CM600</f>
        <v>0</v>
      </c>
      <c r="CL600" s="581">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1">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5">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1"/>
      <c r="CL601" s="581"/>
      <c r="CM601" s="581"/>
    </row>
    <row r="602" spans="1:91" ht="13.8" thickBot="1" x14ac:dyDescent="0.3">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1"/>
      <c r="CL602" s="581"/>
      <c r="CM602" s="581"/>
    </row>
    <row r="603" spans="1:91" x14ac:dyDescent="0.25">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1">
        <f>CL603+CM603</f>
        <v>0</v>
      </c>
      <c r="CL603" s="581">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1">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5">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1"/>
      <c r="CL604" s="581"/>
      <c r="CM604" s="581"/>
    </row>
    <row r="605" spans="1:91" ht="13.8" thickBot="1" x14ac:dyDescent="0.3">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1"/>
      <c r="CL605" s="581"/>
      <c r="CM605" s="581"/>
    </row>
    <row r="606" spans="1:91" x14ac:dyDescent="0.25">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1">
        <f>CL606+CM606</f>
        <v>0</v>
      </c>
      <c r="CL606" s="581">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1">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5">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1"/>
      <c r="CL607" s="581"/>
      <c r="CM607" s="581"/>
    </row>
    <row r="608" spans="1:91" ht="13.8" thickBot="1" x14ac:dyDescent="0.3">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1"/>
      <c r="CL608" s="581"/>
      <c r="CM608" s="581"/>
    </row>
    <row r="609" spans="1:91" x14ac:dyDescent="0.25">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1">
        <f>CL609+CM609</f>
        <v>0</v>
      </c>
      <c r="CL609" s="581">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1">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5">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1"/>
      <c r="CL610" s="581"/>
      <c r="CM610" s="581"/>
    </row>
    <row r="611" spans="1:91" ht="13.8" thickBot="1" x14ac:dyDescent="0.3">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1"/>
      <c r="CL611" s="581"/>
      <c r="CM611" s="581"/>
    </row>
    <row r="612" spans="1:91" x14ac:dyDescent="0.25">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1">
        <f>CL612+CM612</f>
        <v>0</v>
      </c>
      <c r="CL612" s="581">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1">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5">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1"/>
      <c r="CL613" s="581"/>
      <c r="CM613" s="581"/>
    </row>
    <row r="614" spans="1:91" ht="13.8" thickBot="1" x14ac:dyDescent="0.3">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1"/>
      <c r="CL614" s="581"/>
      <c r="CM614" s="581"/>
    </row>
    <row r="615" spans="1:91" x14ac:dyDescent="0.25">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1">
        <f>CL615+CM615</f>
        <v>0</v>
      </c>
      <c r="CL615" s="581">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1">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5">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1"/>
      <c r="CL616" s="581"/>
      <c r="CM616" s="581"/>
    </row>
    <row r="617" spans="1:91" ht="13.8" thickBot="1" x14ac:dyDescent="0.3">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1"/>
      <c r="CL617" s="581"/>
      <c r="CM617" s="581"/>
    </row>
    <row r="618" spans="1:91" x14ac:dyDescent="0.25">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1">
        <f>CL618+CM618</f>
        <v>0</v>
      </c>
      <c r="CL618" s="581">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1">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5">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1"/>
      <c r="CL619" s="581"/>
      <c r="CM619" s="581"/>
    </row>
    <row r="620" spans="1:91" ht="13.8" thickBot="1" x14ac:dyDescent="0.3">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1"/>
      <c r="CL620" s="581"/>
      <c r="CM620" s="581"/>
    </row>
    <row r="621" spans="1:91" x14ac:dyDescent="0.25">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1">
        <f>CL621+CM621</f>
        <v>0</v>
      </c>
      <c r="CL621" s="581">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1">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5">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1"/>
      <c r="CL622" s="581"/>
      <c r="CM622" s="581"/>
    </row>
    <row r="623" spans="1:91" ht="13.8" thickBot="1" x14ac:dyDescent="0.3">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1"/>
      <c r="CL623" s="581"/>
      <c r="CM623" s="581"/>
    </row>
    <row r="624" spans="1:91" x14ac:dyDescent="0.25">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1">
        <f>CL624+CM624</f>
        <v>0</v>
      </c>
      <c r="CL624" s="581">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1">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5">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1"/>
      <c r="CL625" s="581"/>
      <c r="CM625" s="581"/>
    </row>
    <row r="626" spans="1:91" ht="13.8" thickBot="1" x14ac:dyDescent="0.3">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1"/>
      <c r="CL626" s="581"/>
      <c r="CM626" s="581"/>
    </row>
    <row r="627" spans="1:91" x14ac:dyDescent="0.25">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1">
        <f>CL627+CM627</f>
        <v>0</v>
      </c>
      <c r="CL627" s="581">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1">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5">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1"/>
      <c r="CL628" s="581"/>
      <c r="CM628" s="581"/>
    </row>
    <row r="629" spans="1:91" ht="13.8" thickBot="1" x14ac:dyDescent="0.3">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1"/>
      <c r="CL629" s="581"/>
      <c r="CM629" s="581"/>
    </row>
    <row r="630" spans="1:91" x14ac:dyDescent="0.25">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1">
        <f>CL630+CM630</f>
        <v>0</v>
      </c>
      <c r="CL630" s="581">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1">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5">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1"/>
      <c r="CL631" s="581"/>
      <c r="CM631" s="581"/>
    </row>
    <row r="632" spans="1:91" ht="13.8" thickBot="1" x14ac:dyDescent="0.3">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1"/>
      <c r="CL632" s="581"/>
      <c r="CM632" s="581"/>
    </row>
    <row r="633" spans="1:91" x14ac:dyDescent="0.25">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1">
        <f>CL633+CM633</f>
        <v>0</v>
      </c>
      <c r="CL633" s="581">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1">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5">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1"/>
      <c r="CL634" s="581"/>
      <c r="CM634" s="581"/>
    </row>
    <row r="635" spans="1:91" ht="13.8" thickBot="1" x14ac:dyDescent="0.3">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1"/>
      <c r="CL635" s="581"/>
      <c r="CM635" s="581"/>
    </row>
    <row r="636" spans="1:91" x14ac:dyDescent="0.25">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1">
        <f>CL636+CM636</f>
        <v>0</v>
      </c>
      <c r="CL636" s="581">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1">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5">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1"/>
      <c r="CL637" s="581"/>
      <c r="CM637" s="581"/>
    </row>
    <row r="638" spans="1:91" ht="13.8" thickBot="1" x14ac:dyDescent="0.3">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1"/>
      <c r="CL638" s="581"/>
      <c r="CM638" s="581"/>
    </row>
    <row r="639" spans="1:91" x14ac:dyDescent="0.25">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1">
        <f>CL639+CM639</f>
        <v>0</v>
      </c>
      <c r="CL639" s="581">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1">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5">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1"/>
      <c r="CL640" s="581"/>
      <c r="CM640" s="581"/>
    </row>
    <row r="641" spans="1:91" ht="13.8" thickBot="1" x14ac:dyDescent="0.3">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1"/>
      <c r="CL641" s="581"/>
      <c r="CM641" s="581"/>
    </row>
    <row r="642" spans="1:91" x14ac:dyDescent="0.25">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1">
        <f>CL642+CM642</f>
        <v>0</v>
      </c>
      <c r="CL642" s="581">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1">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5">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1"/>
      <c r="CL643" s="581"/>
      <c r="CM643" s="581"/>
    </row>
    <row r="644" spans="1:91" ht="13.8" thickBot="1" x14ac:dyDescent="0.3">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1"/>
      <c r="CL644" s="581"/>
      <c r="CM644" s="581"/>
    </row>
    <row r="645" spans="1:91" x14ac:dyDescent="0.25">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1">
        <f>CL645+CM645</f>
        <v>0</v>
      </c>
      <c r="CL645" s="581">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1">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5">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1"/>
      <c r="CL646" s="581"/>
      <c r="CM646" s="581"/>
    </row>
    <row r="647" spans="1:91" ht="13.8" thickBot="1" x14ac:dyDescent="0.3">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1"/>
      <c r="CL647" s="581"/>
      <c r="CM647" s="581"/>
    </row>
    <row r="648" spans="1:91" x14ac:dyDescent="0.25">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1">
        <f>CL648+CM648</f>
        <v>0</v>
      </c>
      <c r="CL648" s="581">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1">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5">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1"/>
      <c r="CL649" s="581"/>
      <c r="CM649" s="581"/>
    </row>
    <row r="650" spans="1:91" ht="13.8" thickBot="1" x14ac:dyDescent="0.3">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1"/>
      <c r="CL650" s="581"/>
      <c r="CM650" s="581"/>
    </row>
    <row r="651" spans="1:91" x14ac:dyDescent="0.25">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1">
        <f>CL651+CM651</f>
        <v>0</v>
      </c>
      <c r="CL651" s="581">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1">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5">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1"/>
      <c r="CL652" s="581"/>
      <c r="CM652" s="581"/>
    </row>
    <row r="653" spans="1:91" ht="13.8" thickBot="1" x14ac:dyDescent="0.3">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1"/>
      <c r="CL653" s="581"/>
      <c r="CM653" s="581"/>
    </row>
    <row r="654" spans="1:91" x14ac:dyDescent="0.25">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1">
        <f>CL654+CM654</f>
        <v>0</v>
      </c>
      <c r="CL654" s="581">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1">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5">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1"/>
      <c r="CL655" s="581"/>
      <c r="CM655" s="581"/>
    </row>
    <row r="656" spans="1:91" ht="13.8" thickBot="1" x14ac:dyDescent="0.3">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1"/>
      <c r="CL656" s="581"/>
      <c r="CM656" s="581"/>
    </row>
    <row r="657" spans="1:91" x14ac:dyDescent="0.25">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1">
        <f>CL657+CM657</f>
        <v>0</v>
      </c>
      <c r="CL657" s="581">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1">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5">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1"/>
      <c r="CL658" s="581"/>
      <c r="CM658" s="581"/>
    </row>
    <row r="659" spans="1:91" ht="13.8" thickBot="1" x14ac:dyDescent="0.3">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1"/>
      <c r="CL659" s="581"/>
      <c r="CM659" s="581"/>
    </row>
    <row r="660" spans="1:91" x14ac:dyDescent="0.25">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1">
        <f>CL660+CM660</f>
        <v>0</v>
      </c>
      <c r="CL660" s="581">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1">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5">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1"/>
      <c r="CL661" s="581"/>
      <c r="CM661" s="581"/>
    </row>
    <row r="662" spans="1:91" ht="13.8" thickBot="1" x14ac:dyDescent="0.3">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1"/>
      <c r="CL662" s="581"/>
      <c r="CM662" s="581"/>
    </row>
    <row r="663" spans="1:91" x14ac:dyDescent="0.25">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1">
        <f>CL663+CM663</f>
        <v>0</v>
      </c>
      <c r="CL663" s="581">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1">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5">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1"/>
      <c r="CL664" s="581"/>
      <c r="CM664" s="581"/>
    </row>
    <row r="665" spans="1:91" ht="13.8" thickBot="1" x14ac:dyDescent="0.3">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1"/>
      <c r="CL665" s="581"/>
      <c r="CM665" s="581"/>
    </row>
    <row r="666" spans="1:91" x14ac:dyDescent="0.25">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1">
        <f>CL666+CM666</f>
        <v>0</v>
      </c>
      <c r="CL666" s="581">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1">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5">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1"/>
      <c r="CL667" s="581"/>
      <c r="CM667" s="581"/>
    </row>
    <row r="668" spans="1:91" ht="13.8" thickBot="1" x14ac:dyDescent="0.3">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1"/>
      <c r="CL668" s="581"/>
      <c r="CM668" s="581"/>
    </row>
    <row r="669" spans="1:91" x14ac:dyDescent="0.25">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1">
        <f>CL669+CM669</f>
        <v>0</v>
      </c>
      <c r="CL669" s="581">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1">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5">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1"/>
      <c r="CL670" s="581"/>
      <c r="CM670" s="581"/>
    </row>
    <row r="671" spans="1:91" ht="13.8" thickBot="1" x14ac:dyDescent="0.3">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1"/>
      <c r="CL671" s="581"/>
      <c r="CM671" s="581"/>
    </row>
    <row r="672" spans="1:91" x14ac:dyDescent="0.25">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1">
        <f>CL672+CM672</f>
        <v>0</v>
      </c>
      <c r="CL672" s="581">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1">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5">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1"/>
      <c r="CL673" s="581"/>
      <c r="CM673" s="581"/>
    </row>
    <row r="674" spans="1:91" ht="13.8" thickBot="1" x14ac:dyDescent="0.3">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1"/>
      <c r="CL674" s="581"/>
      <c r="CM674" s="581"/>
    </row>
    <row r="675" spans="1:91" x14ac:dyDescent="0.25">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1">
        <f>CL675+CM675</f>
        <v>0</v>
      </c>
      <c r="CL675" s="581">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1">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5">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1"/>
      <c r="CL676" s="581"/>
      <c r="CM676" s="581"/>
    </row>
    <row r="677" spans="1:91" ht="13.8" thickBot="1" x14ac:dyDescent="0.3">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1"/>
      <c r="CL677" s="581"/>
      <c r="CM677" s="581"/>
    </row>
    <row r="678" spans="1:91" x14ac:dyDescent="0.25">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1">
        <f>CL678+CM678</f>
        <v>0</v>
      </c>
      <c r="CL678" s="581">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1">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5">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1"/>
      <c r="CL679" s="581"/>
      <c r="CM679" s="581"/>
    </row>
    <row r="680" spans="1:91" ht="13.8" thickBot="1" x14ac:dyDescent="0.3">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1"/>
      <c r="CL680" s="581"/>
      <c r="CM680" s="581"/>
    </row>
    <row r="681" spans="1:91" x14ac:dyDescent="0.25">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1">
        <f>CL681+CM681</f>
        <v>0</v>
      </c>
      <c r="CL681" s="581">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1">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5">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1"/>
      <c r="CL682" s="581"/>
      <c r="CM682" s="581"/>
    </row>
    <row r="683" spans="1:91" ht="13.8" thickBot="1" x14ac:dyDescent="0.3">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1"/>
      <c r="CL683" s="581"/>
      <c r="CM683" s="581"/>
    </row>
    <row r="684" spans="1:91" x14ac:dyDescent="0.25">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1">
        <f>CL684+CM684</f>
        <v>0</v>
      </c>
      <c r="CL684" s="581">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1">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5">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1"/>
      <c r="CL685" s="581"/>
      <c r="CM685" s="581"/>
    </row>
    <row r="686" spans="1:91" ht="13.8" thickBot="1" x14ac:dyDescent="0.3">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1"/>
      <c r="CL686" s="581"/>
      <c r="CM686" s="581"/>
    </row>
    <row r="687" spans="1:91" x14ac:dyDescent="0.25">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1">
        <f>CL687+CM687</f>
        <v>0</v>
      </c>
      <c r="CL687" s="581">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1">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5">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1"/>
      <c r="CL688" s="581"/>
      <c r="CM688" s="581"/>
    </row>
    <row r="689" spans="1:91" ht="13.8" thickBot="1" x14ac:dyDescent="0.3">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1"/>
      <c r="CL689" s="581"/>
      <c r="CM689" s="581"/>
    </row>
    <row r="690" spans="1:91" x14ac:dyDescent="0.25">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1">
        <f>CL690+CM690</f>
        <v>0</v>
      </c>
      <c r="CL690" s="581">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1">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5">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1"/>
      <c r="CL691" s="581"/>
      <c r="CM691" s="581"/>
    </row>
    <row r="692" spans="1:91" ht="13.8" thickBot="1" x14ac:dyDescent="0.3">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1"/>
      <c r="CL692" s="581"/>
      <c r="CM692" s="581"/>
    </row>
    <row r="693" spans="1:91" x14ac:dyDescent="0.25">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1">
        <f>CL693+CM693</f>
        <v>0</v>
      </c>
      <c r="CL693" s="581">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1">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5">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1"/>
      <c r="CL694" s="581"/>
      <c r="CM694" s="581"/>
    </row>
    <row r="695" spans="1:91" ht="13.8" thickBot="1" x14ac:dyDescent="0.3">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1"/>
      <c r="CL695" s="581"/>
      <c r="CM695" s="581"/>
    </row>
    <row r="696" spans="1:91" x14ac:dyDescent="0.25">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1">
        <f>CL696+CM696</f>
        <v>0</v>
      </c>
      <c r="CL696" s="581">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1">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5">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1"/>
      <c r="CL697" s="581"/>
      <c r="CM697" s="581"/>
    </row>
    <row r="698" spans="1:91" ht="13.8" thickBot="1" x14ac:dyDescent="0.3">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1"/>
      <c r="CL698" s="581"/>
      <c r="CM698" s="581"/>
    </row>
    <row r="699" spans="1:91" x14ac:dyDescent="0.25">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1">
        <f>CL699+CM699</f>
        <v>0</v>
      </c>
      <c r="CL699" s="581">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1">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5">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1"/>
      <c r="CL700" s="581"/>
      <c r="CM700" s="581"/>
    </row>
    <row r="701" spans="1:91" ht="13.8" thickBot="1" x14ac:dyDescent="0.3">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1"/>
      <c r="CL701" s="581"/>
      <c r="CM701" s="581"/>
    </row>
    <row r="702" spans="1:91" x14ac:dyDescent="0.25">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1">
        <f>CL702+CM702</f>
        <v>0</v>
      </c>
      <c r="CL702" s="581">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1">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5">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1"/>
      <c r="CL703" s="581"/>
      <c r="CM703" s="581"/>
    </row>
    <row r="704" spans="1:91" ht="13.8" thickBot="1" x14ac:dyDescent="0.3">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1"/>
      <c r="CL704" s="581"/>
      <c r="CM704" s="581"/>
    </row>
    <row r="705" spans="1:91" x14ac:dyDescent="0.25">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1">
        <f>CL705+CM705</f>
        <v>0</v>
      </c>
      <c r="CL705" s="581">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1">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5">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1"/>
      <c r="CL706" s="581"/>
      <c r="CM706" s="581"/>
    </row>
    <row r="707" spans="1:91" ht="13.8" thickBot="1" x14ac:dyDescent="0.3">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1"/>
      <c r="CL707" s="581"/>
      <c r="CM707" s="581"/>
    </row>
    <row r="708" spans="1:91" x14ac:dyDescent="0.25">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1">
        <f>CL708+CM708</f>
        <v>0</v>
      </c>
      <c r="CL708" s="581">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1">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5">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1"/>
      <c r="CL709" s="581"/>
      <c r="CM709" s="581"/>
    </row>
    <row r="710" spans="1:91" ht="13.8" thickBot="1" x14ac:dyDescent="0.3">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1"/>
      <c r="CL710" s="581"/>
      <c r="CM710" s="581"/>
    </row>
    <row r="711" spans="1:91" x14ac:dyDescent="0.25">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1">
        <f>CL711+CM711</f>
        <v>0</v>
      </c>
      <c r="CL711" s="581">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1">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5">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1"/>
      <c r="CL712" s="581"/>
      <c r="CM712" s="581"/>
    </row>
    <row r="713" spans="1:91" ht="13.8" thickBot="1" x14ac:dyDescent="0.3">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1"/>
      <c r="CL713" s="581"/>
      <c r="CM713" s="581"/>
    </row>
    <row r="714" spans="1:91" x14ac:dyDescent="0.25">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1">
        <f>CL714+CM714</f>
        <v>0</v>
      </c>
      <c r="CL714" s="581">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1">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5">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1"/>
      <c r="CL715" s="581"/>
      <c r="CM715" s="581"/>
    </row>
    <row r="716" spans="1:91" ht="13.8" thickBot="1" x14ac:dyDescent="0.3">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1"/>
      <c r="CL716" s="581"/>
      <c r="CM716" s="581"/>
    </row>
    <row r="717" spans="1:91" x14ac:dyDescent="0.25">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1">
        <f>CL717+CM717</f>
        <v>0</v>
      </c>
      <c r="CL717" s="581">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1">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5">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1"/>
      <c r="CL718" s="581"/>
      <c r="CM718" s="581"/>
    </row>
    <row r="719" spans="1:91" ht="13.8" thickBot="1" x14ac:dyDescent="0.3">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1"/>
      <c r="CL719" s="581"/>
      <c r="CM719" s="581"/>
    </row>
    <row r="720" spans="1:91" x14ac:dyDescent="0.25">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1">
        <f>CL720+CM720</f>
        <v>0</v>
      </c>
      <c r="CL720" s="581">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1">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5">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1"/>
      <c r="CL721" s="581"/>
      <c r="CM721" s="581"/>
    </row>
    <row r="722" spans="1:91" ht="13.8" thickBot="1" x14ac:dyDescent="0.3">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1"/>
      <c r="CL722" s="581"/>
      <c r="CM722" s="581"/>
    </row>
    <row r="723" spans="1:91" x14ac:dyDescent="0.25">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1">
        <f>CL723+CM723</f>
        <v>0</v>
      </c>
      <c r="CL723" s="581">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1">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5">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1"/>
      <c r="CL724" s="581"/>
      <c r="CM724" s="581"/>
    </row>
    <row r="725" spans="1:91" ht="13.8" thickBot="1" x14ac:dyDescent="0.3">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1"/>
      <c r="CL725" s="581"/>
      <c r="CM725" s="581"/>
    </row>
    <row r="726" spans="1:91" x14ac:dyDescent="0.25">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1">
        <f>CL726+CM726</f>
        <v>0</v>
      </c>
      <c r="CL726" s="581">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1">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5">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1"/>
      <c r="CL727" s="581"/>
      <c r="CM727" s="581"/>
    </row>
    <row r="728" spans="1:91" ht="13.8" thickBot="1" x14ac:dyDescent="0.3">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1"/>
      <c r="CL728" s="581"/>
      <c r="CM728" s="581"/>
    </row>
    <row r="729" spans="1:91" x14ac:dyDescent="0.25">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1">
        <f>CL729+CM729</f>
        <v>0</v>
      </c>
      <c r="CL729" s="581">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1">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5">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1"/>
      <c r="CL730" s="581"/>
      <c r="CM730" s="581"/>
    </row>
    <row r="731" spans="1:91" ht="13.8" thickBot="1" x14ac:dyDescent="0.3">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1"/>
      <c r="CL731" s="581"/>
      <c r="CM731" s="581"/>
    </row>
    <row r="732" spans="1:91" x14ac:dyDescent="0.25">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1">
        <f>CL732+CM732</f>
        <v>0</v>
      </c>
      <c r="CL732" s="581">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1">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5">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1"/>
      <c r="CL733" s="581"/>
      <c r="CM733" s="581"/>
    </row>
    <row r="734" spans="1:91" ht="13.8" thickBot="1" x14ac:dyDescent="0.3">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1"/>
      <c r="CL734" s="581"/>
      <c r="CM734" s="581"/>
    </row>
    <row r="735" spans="1:91" x14ac:dyDescent="0.25">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1">
        <f>CL735+CM735</f>
        <v>0</v>
      </c>
      <c r="CL735" s="581">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1">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5">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1"/>
      <c r="CL736" s="581"/>
      <c r="CM736" s="581"/>
    </row>
    <row r="737" spans="1:91" ht="13.8" thickBot="1" x14ac:dyDescent="0.3">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1"/>
      <c r="CL737" s="581"/>
      <c r="CM737" s="581"/>
    </row>
    <row r="738" spans="1:91" x14ac:dyDescent="0.25">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1">
        <f>CL738+CM738</f>
        <v>0</v>
      </c>
      <c r="CL738" s="581">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1">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5">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1"/>
      <c r="CL739" s="581"/>
      <c r="CM739" s="581"/>
    </row>
    <row r="740" spans="1:91" ht="13.8" thickBot="1" x14ac:dyDescent="0.3">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1"/>
      <c r="CL740" s="581"/>
      <c r="CM740" s="581"/>
    </row>
    <row r="741" spans="1:91" x14ac:dyDescent="0.25">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1">
        <f>CL741+CM741</f>
        <v>0</v>
      </c>
      <c r="CL741" s="581">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1">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5">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1"/>
      <c r="CL742" s="581"/>
      <c r="CM742" s="581"/>
    </row>
    <row r="743" spans="1:91" ht="13.8" thickBot="1" x14ac:dyDescent="0.3">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1"/>
      <c r="CL743" s="581"/>
      <c r="CM743" s="581"/>
    </row>
    <row r="744" spans="1:91" x14ac:dyDescent="0.25">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1">
        <f>CL744+CM744</f>
        <v>0</v>
      </c>
      <c r="CL744" s="581">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1">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5">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1"/>
      <c r="CL745" s="581"/>
      <c r="CM745" s="581"/>
    </row>
    <row r="746" spans="1:91" ht="13.8" thickBot="1" x14ac:dyDescent="0.3">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1"/>
      <c r="CL746" s="581"/>
      <c r="CM746" s="581"/>
    </row>
    <row r="747" spans="1:91" x14ac:dyDescent="0.25">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1">
        <f>CL747+CM747</f>
        <v>0</v>
      </c>
      <c r="CL747" s="581">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1">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5">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1"/>
      <c r="CL748" s="581"/>
      <c r="CM748" s="581"/>
    </row>
    <row r="749" spans="1:91" ht="13.8" thickBot="1" x14ac:dyDescent="0.3">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1"/>
      <c r="CL749" s="581"/>
      <c r="CM749" s="581"/>
    </row>
    <row r="750" spans="1:91" x14ac:dyDescent="0.25">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1">
        <f>CL750+CM750</f>
        <v>0</v>
      </c>
      <c r="CL750" s="581">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1">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5">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1"/>
      <c r="CL751" s="581"/>
      <c r="CM751" s="581"/>
    </row>
    <row r="752" spans="1:91" ht="13.8" thickBot="1" x14ac:dyDescent="0.3">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1"/>
      <c r="CL752" s="581"/>
      <c r="CM752" s="581"/>
    </row>
    <row r="753" spans="1:91" x14ac:dyDescent="0.25">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1">
        <f>CL753+CM753</f>
        <v>0</v>
      </c>
      <c r="CL753" s="581">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1">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5">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1"/>
      <c r="CL754" s="581"/>
      <c r="CM754" s="581"/>
    </row>
    <row r="755" spans="1:91" ht="13.8" thickBot="1" x14ac:dyDescent="0.3">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1"/>
      <c r="CL755" s="581"/>
      <c r="CM755" s="581"/>
    </row>
    <row r="756" spans="1:91" x14ac:dyDescent="0.25">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1">
        <f>CL756+CM756</f>
        <v>0</v>
      </c>
      <c r="CL756" s="581">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1">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5">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1"/>
      <c r="CL757" s="581"/>
      <c r="CM757" s="581"/>
    </row>
    <row r="758" spans="1:91" ht="13.8" thickBot="1" x14ac:dyDescent="0.3">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1"/>
      <c r="CL758" s="581"/>
      <c r="CM758" s="581"/>
    </row>
    <row r="759" spans="1:91" x14ac:dyDescent="0.25">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1">
        <f>CL759+CM759</f>
        <v>0</v>
      </c>
      <c r="CL759" s="581">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1">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5">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1"/>
      <c r="CL760" s="581"/>
      <c r="CM760" s="581"/>
    </row>
    <row r="761" spans="1:91" ht="13.8" thickBot="1" x14ac:dyDescent="0.3">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1"/>
      <c r="CL761" s="581"/>
      <c r="CM761" s="581"/>
    </row>
    <row r="762" spans="1:91" x14ac:dyDescent="0.25">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1">
        <f>CL762+CM762</f>
        <v>0</v>
      </c>
      <c r="CL762" s="581">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1">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5">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1"/>
      <c r="CL763" s="581"/>
      <c r="CM763" s="581"/>
    </row>
    <row r="764" spans="1:91" ht="13.8" thickBot="1" x14ac:dyDescent="0.3">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1"/>
      <c r="CL764" s="581"/>
      <c r="CM764" s="581"/>
    </row>
    <row r="765" spans="1:91" x14ac:dyDescent="0.25">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1">
        <f>CL765+CM765</f>
        <v>0</v>
      </c>
      <c r="CL765" s="581">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1">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5">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1"/>
      <c r="CL766" s="581"/>
      <c r="CM766" s="581"/>
    </row>
    <row r="767" spans="1:91" ht="13.8" thickBot="1" x14ac:dyDescent="0.3">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1"/>
      <c r="CL767" s="581"/>
      <c r="CM767" s="581"/>
    </row>
    <row r="768" spans="1:91" x14ac:dyDescent="0.25">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1">
        <f>CL768+CM768</f>
        <v>0</v>
      </c>
      <c r="CL768" s="581">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1">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5">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1"/>
      <c r="CL769" s="581"/>
      <c r="CM769" s="581"/>
    </row>
    <row r="770" spans="1:91" ht="13.8" thickBot="1" x14ac:dyDescent="0.3">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1"/>
      <c r="CL770" s="581"/>
      <c r="CM770" s="581"/>
    </row>
    <row r="771" spans="1:91" x14ac:dyDescent="0.25">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1">
        <f>CL771+CM771</f>
        <v>0</v>
      </c>
      <c r="CL771" s="581">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1">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5">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1"/>
      <c r="CL772" s="581"/>
      <c r="CM772" s="581"/>
    </row>
    <row r="773" spans="1:91" ht="13.8" thickBot="1" x14ac:dyDescent="0.3">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1"/>
      <c r="CL773" s="581"/>
      <c r="CM773" s="581"/>
    </row>
    <row r="774" spans="1:91" x14ac:dyDescent="0.25">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1">
        <f>CL774+CM774</f>
        <v>0</v>
      </c>
      <c r="CL774" s="581">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1">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5">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1"/>
      <c r="CL775" s="581"/>
      <c r="CM775" s="581"/>
    </row>
    <row r="776" spans="1:91" ht="13.8" thickBot="1" x14ac:dyDescent="0.3">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1"/>
      <c r="CL776" s="581"/>
      <c r="CM776" s="581"/>
    </row>
    <row r="777" spans="1:91" x14ac:dyDescent="0.25">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1">
        <f>CL777+CM777</f>
        <v>0</v>
      </c>
      <c r="CL777" s="581">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1">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5">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1"/>
      <c r="CL778" s="581"/>
      <c r="CM778" s="581"/>
    </row>
    <row r="779" spans="1:91" ht="13.8" thickBot="1" x14ac:dyDescent="0.3">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1"/>
      <c r="CL779" s="581"/>
      <c r="CM779" s="581"/>
    </row>
    <row r="780" spans="1:91" x14ac:dyDescent="0.25">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1">
        <f>CL780+CM780</f>
        <v>0</v>
      </c>
      <c r="CL780" s="581">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1">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5">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1"/>
      <c r="CL781" s="581"/>
      <c r="CM781" s="581"/>
    </row>
    <row r="782" spans="1:91" ht="13.8" thickBot="1" x14ac:dyDescent="0.3">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1"/>
      <c r="CL782" s="581"/>
      <c r="CM782" s="581"/>
    </row>
    <row r="783" spans="1:91" x14ac:dyDescent="0.25">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1">
        <f>CL783+CM783</f>
        <v>0</v>
      </c>
      <c r="CL783" s="581">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1">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5">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1"/>
      <c r="CL784" s="581"/>
      <c r="CM784" s="581"/>
    </row>
    <row r="785" spans="1:91" ht="13.8" thickBot="1" x14ac:dyDescent="0.3">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1"/>
      <c r="CL785" s="581"/>
      <c r="CM785" s="581"/>
    </row>
    <row r="786" spans="1:91" x14ac:dyDescent="0.25">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1">
        <f>CL786+CM786</f>
        <v>0</v>
      </c>
      <c r="CL786" s="581">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1">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5">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1"/>
      <c r="CL787" s="581"/>
      <c r="CM787" s="581"/>
    </row>
    <row r="788" spans="1:91" ht="13.8" thickBot="1" x14ac:dyDescent="0.3">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1"/>
      <c r="CL788" s="581"/>
      <c r="CM788" s="581"/>
    </row>
    <row r="789" spans="1:91" x14ac:dyDescent="0.25">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1">
        <f>CL789+CM789</f>
        <v>0</v>
      </c>
      <c r="CL789" s="581">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1">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5">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1"/>
      <c r="CL790" s="581"/>
      <c r="CM790" s="581"/>
    </row>
    <row r="791" spans="1:91" ht="13.8" thickBot="1" x14ac:dyDescent="0.3">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1"/>
      <c r="CL791" s="581"/>
      <c r="CM791" s="581"/>
    </row>
    <row r="792" spans="1:91" x14ac:dyDescent="0.25">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1">
        <f>CL792+CM792</f>
        <v>0</v>
      </c>
      <c r="CL792" s="581">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1">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5">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1"/>
      <c r="CL793" s="581"/>
      <c r="CM793" s="581"/>
    </row>
    <row r="794" spans="1:91" ht="13.8" thickBot="1" x14ac:dyDescent="0.3">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1"/>
      <c r="CL794" s="581"/>
      <c r="CM794" s="581"/>
    </row>
    <row r="795" spans="1:91" x14ac:dyDescent="0.25">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1">
        <f>CL795+CM795</f>
        <v>0</v>
      </c>
      <c r="CL795" s="581">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1">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5">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1"/>
      <c r="CL796" s="581"/>
      <c r="CM796" s="581"/>
    </row>
    <row r="797" spans="1:91" ht="13.8" thickBot="1" x14ac:dyDescent="0.3">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1"/>
      <c r="CL797" s="581"/>
      <c r="CM797" s="581"/>
    </row>
    <row r="798" spans="1:91" x14ac:dyDescent="0.25">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1">
        <f>CL798+CM798</f>
        <v>0</v>
      </c>
      <c r="CL798" s="581">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1">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5">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1"/>
      <c r="CL799" s="581"/>
      <c r="CM799" s="581"/>
    </row>
    <row r="800" spans="1:91" ht="13.8" thickBot="1" x14ac:dyDescent="0.3">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1"/>
      <c r="CL800" s="581"/>
      <c r="CM800" s="581"/>
    </row>
    <row r="801" spans="1:91" x14ac:dyDescent="0.25">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1">
        <f>CL801+CM801</f>
        <v>0</v>
      </c>
      <c r="CL801" s="581">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1">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5">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1"/>
      <c r="CL802" s="581"/>
      <c r="CM802" s="581"/>
    </row>
    <row r="803" spans="1:91" ht="13.8" thickBot="1" x14ac:dyDescent="0.3">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1"/>
      <c r="CL803" s="581"/>
      <c r="CM803" s="581"/>
    </row>
    <row r="804" spans="1:91" x14ac:dyDescent="0.25">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1">
        <f>CL804+CM804</f>
        <v>0</v>
      </c>
      <c r="CL804" s="581">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1">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5">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1"/>
      <c r="CL805" s="581"/>
      <c r="CM805" s="581"/>
    </row>
    <row r="806" spans="1:91" ht="13.8" thickBot="1" x14ac:dyDescent="0.3">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1"/>
      <c r="CL806" s="581"/>
      <c r="CM806" s="581"/>
    </row>
    <row r="807" spans="1:91" x14ac:dyDescent="0.25">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1">
        <f>CL807+CM807</f>
        <v>0</v>
      </c>
      <c r="CL807" s="581">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1">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5">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1"/>
      <c r="CL808" s="581"/>
      <c r="CM808" s="581"/>
    </row>
    <row r="809" spans="1:91" ht="13.8" thickBot="1" x14ac:dyDescent="0.3">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1"/>
      <c r="CL809" s="581"/>
      <c r="CM809" s="581"/>
    </row>
    <row r="810" spans="1:91" x14ac:dyDescent="0.25">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1">
        <f>CL810+CM810</f>
        <v>0</v>
      </c>
      <c r="CL810" s="581">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1">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5">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1"/>
      <c r="CL811" s="581"/>
      <c r="CM811" s="581"/>
    </row>
    <row r="812" spans="1:91" ht="13.8" thickBot="1" x14ac:dyDescent="0.3">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1"/>
      <c r="CL812" s="581"/>
      <c r="CM812" s="581"/>
    </row>
    <row r="813" spans="1:91" x14ac:dyDescent="0.25">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1">
        <f>CL813+CM813</f>
        <v>0</v>
      </c>
      <c r="CL813" s="581">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1">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5">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1"/>
      <c r="CL814" s="581"/>
      <c r="CM814" s="581"/>
    </row>
    <row r="815" spans="1:91" ht="13.8" thickBot="1" x14ac:dyDescent="0.3">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1"/>
      <c r="CL815" s="581"/>
      <c r="CM815" s="581"/>
    </row>
    <row r="816" spans="1:91" x14ac:dyDescent="0.25">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1">
        <f>CL816+CM816</f>
        <v>0</v>
      </c>
      <c r="CL816" s="581">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1">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5">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1"/>
      <c r="CL817" s="581"/>
      <c r="CM817" s="581"/>
    </row>
    <row r="818" spans="1:91" ht="13.8" thickBot="1" x14ac:dyDescent="0.3">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1"/>
      <c r="CL818" s="581"/>
      <c r="CM818" s="581"/>
    </row>
    <row r="819" spans="1:91" x14ac:dyDescent="0.25">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1">
        <f>CL819+CM819</f>
        <v>0</v>
      </c>
      <c r="CL819" s="581">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1">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5">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1"/>
      <c r="CL820" s="581"/>
      <c r="CM820" s="581"/>
    </row>
    <row r="821" spans="1:91" ht="13.8" thickBot="1" x14ac:dyDescent="0.3">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1"/>
      <c r="CL821" s="581"/>
      <c r="CM821" s="581"/>
    </row>
    <row r="822" spans="1:91" x14ac:dyDescent="0.25">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1">
        <f>CL822+CM822</f>
        <v>0</v>
      </c>
      <c r="CL822" s="581">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1">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5">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1"/>
      <c r="CL823" s="581"/>
      <c r="CM823" s="581"/>
    </row>
    <row r="824" spans="1:91" ht="13.8" thickBot="1" x14ac:dyDescent="0.3">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1"/>
      <c r="CL824" s="581"/>
      <c r="CM824" s="581"/>
    </row>
    <row r="825" spans="1:91" x14ac:dyDescent="0.25">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1">
        <f>CL825+CM825</f>
        <v>0</v>
      </c>
      <c r="CL825" s="581">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1">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5">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1"/>
      <c r="CL826" s="581"/>
      <c r="CM826" s="581"/>
    </row>
    <row r="827" spans="1:91" ht="13.8" thickBot="1" x14ac:dyDescent="0.3">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1"/>
      <c r="CL827" s="581"/>
      <c r="CM827" s="581"/>
    </row>
    <row r="828" spans="1:91" x14ac:dyDescent="0.25">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1">
        <f>CL828+CM828</f>
        <v>0</v>
      </c>
      <c r="CL828" s="581">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1">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5">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1"/>
      <c r="CL829" s="581"/>
      <c r="CM829" s="581"/>
    </row>
    <row r="830" spans="1:91" ht="13.8" thickBot="1" x14ac:dyDescent="0.3">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1"/>
      <c r="CL830" s="581"/>
      <c r="CM830" s="581"/>
    </row>
    <row r="831" spans="1:91" x14ac:dyDescent="0.25">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1">
        <f>CL831+CM831</f>
        <v>0</v>
      </c>
      <c r="CL831" s="581">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1">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5">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1"/>
      <c r="CL832" s="581"/>
      <c r="CM832" s="581"/>
    </row>
    <row r="833" spans="1:91" ht="13.8" thickBot="1" x14ac:dyDescent="0.3">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1"/>
      <c r="CL833" s="581"/>
      <c r="CM833" s="581"/>
    </row>
    <row r="834" spans="1:91" x14ac:dyDescent="0.25">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1">
        <f>CL834+CM834</f>
        <v>0</v>
      </c>
      <c r="CL834" s="581">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1">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5">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1"/>
      <c r="CL835" s="581"/>
      <c r="CM835" s="581"/>
    </row>
    <row r="836" spans="1:91" ht="13.8" thickBot="1" x14ac:dyDescent="0.3">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1"/>
      <c r="CL836" s="581"/>
      <c r="CM836" s="581"/>
    </row>
    <row r="837" spans="1:91" x14ac:dyDescent="0.25">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1">
        <f>CL837+CM837</f>
        <v>0</v>
      </c>
      <c r="CL837" s="581">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1">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5">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1"/>
      <c r="CL838" s="581"/>
      <c r="CM838" s="581"/>
    </row>
    <row r="839" spans="1:91" ht="13.8" thickBot="1" x14ac:dyDescent="0.3">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1"/>
      <c r="CL839" s="581"/>
      <c r="CM839" s="581"/>
    </row>
    <row r="840" spans="1:91" x14ac:dyDescent="0.25">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1">
        <f>CL840+CM840</f>
        <v>0</v>
      </c>
      <c r="CL840" s="581">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1">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5">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1"/>
      <c r="CL841" s="581"/>
      <c r="CM841" s="581"/>
    </row>
    <row r="842" spans="1:91" ht="13.8" thickBot="1" x14ac:dyDescent="0.3">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1"/>
      <c r="CL842" s="581"/>
      <c r="CM842" s="581"/>
    </row>
    <row r="843" spans="1:91" x14ac:dyDescent="0.25">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1">
        <f>CL843+CM843</f>
        <v>0</v>
      </c>
      <c r="CL843" s="581">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1">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5">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1"/>
      <c r="CL844" s="581"/>
      <c r="CM844" s="581"/>
    </row>
    <row r="845" spans="1:91" ht="13.8" thickBot="1" x14ac:dyDescent="0.3">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1"/>
      <c r="CL845" s="581"/>
      <c r="CM845" s="581"/>
    </row>
    <row r="846" spans="1:91" x14ac:dyDescent="0.25">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1">
        <f>CL846+CM846</f>
        <v>0</v>
      </c>
      <c r="CL846" s="581">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1">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5">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1"/>
      <c r="CL847" s="581"/>
      <c r="CM847" s="581"/>
    </row>
    <row r="848" spans="1:91" ht="13.8" thickBot="1" x14ac:dyDescent="0.3">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1"/>
      <c r="CL848" s="581"/>
      <c r="CM848" s="581"/>
    </row>
    <row r="849" spans="1:91" x14ac:dyDescent="0.25">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1">
        <f>CL849+CM849</f>
        <v>0</v>
      </c>
      <c r="CL849" s="581">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1">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5">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1"/>
      <c r="CL850" s="581"/>
      <c r="CM850" s="581"/>
    </row>
    <row r="851" spans="1:91" ht="13.8" thickBot="1" x14ac:dyDescent="0.3">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1"/>
      <c r="CL851" s="581"/>
      <c r="CM851" s="581"/>
    </row>
    <row r="852" spans="1:91" x14ac:dyDescent="0.25">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1">
        <f>CL852+CM852</f>
        <v>0</v>
      </c>
      <c r="CL852" s="581">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1">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5">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1"/>
      <c r="CL853" s="581"/>
      <c r="CM853" s="581"/>
    </row>
    <row r="854" spans="1:91" ht="13.8" thickBot="1" x14ac:dyDescent="0.3">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1"/>
      <c r="CL854" s="581"/>
      <c r="CM854" s="581"/>
    </row>
    <row r="855" spans="1:91" x14ac:dyDescent="0.25">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1">
        <f>CL855+CM855</f>
        <v>0</v>
      </c>
      <c r="CL855" s="581">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1">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5">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1"/>
      <c r="CL856" s="581"/>
      <c r="CM856" s="581"/>
    </row>
    <row r="857" spans="1:91" ht="13.8" thickBot="1" x14ac:dyDescent="0.3">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1"/>
      <c r="CL857" s="581"/>
      <c r="CM857" s="581"/>
    </row>
    <row r="858" spans="1:91" x14ac:dyDescent="0.25">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1">
        <f>CL858+CM858</f>
        <v>0</v>
      </c>
      <c r="CL858" s="581">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1">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5">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1"/>
      <c r="CL859" s="581"/>
      <c r="CM859" s="581"/>
    </row>
    <row r="860" spans="1:91" ht="13.8" thickBot="1" x14ac:dyDescent="0.3">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1"/>
      <c r="CL860" s="581"/>
      <c r="CM860" s="581"/>
    </row>
    <row r="861" spans="1:91" x14ac:dyDescent="0.25">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1">
        <f>CL861+CM861</f>
        <v>0</v>
      </c>
      <c r="CL861" s="581">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1">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5">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1"/>
      <c r="CL862" s="581"/>
      <c r="CM862" s="581"/>
    </row>
    <row r="863" spans="1:91" ht="13.8" thickBot="1" x14ac:dyDescent="0.3">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1"/>
      <c r="CL863" s="581"/>
      <c r="CM863" s="581"/>
    </row>
    <row r="864" spans="1:91" x14ac:dyDescent="0.25">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1">
        <f>CL864+CM864</f>
        <v>0</v>
      </c>
      <c r="CL864" s="581">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1">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5">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1"/>
      <c r="CL865" s="581"/>
      <c r="CM865" s="581"/>
    </row>
    <row r="866" spans="1:91" ht="13.8" thickBot="1" x14ac:dyDescent="0.3">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1"/>
      <c r="CL866" s="581"/>
      <c r="CM866" s="581"/>
    </row>
    <row r="867" spans="1:91" x14ac:dyDescent="0.25">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1">
        <f>CL867+CM867</f>
        <v>0</v>
      </c>
      <c r="CL867" s="581">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1">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5">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1"/>
      <c r="CL868" s="581"/>
      <c r="CM868" s="581"/>
    </row>
    <row r="869" spans="1:91" ht="13.8" thickBot="1" x14ac:dyDescent="0.3">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1"/>
      <c r="CL869" s="581"/>
      <c r="CM869" s="581"/>
    </row>
    <row r="870" spans="1:91" x14ac:dyDescent="0.25">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1">
        <f>CL870+CM870</f>
        <v>0</v>
      </c>
      <c r="CL870" s="581">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1">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5">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1"/>
      <c r="CL871" s="581"/>
      <c r="CM871" s="581"/>
    </row>
    <row r="872" spans="1:91" ht="13.8" thickBot="1" x14ac:dyDescent="0.3">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1"/>
      <c r="CL872" s="581"/>
      <c r="CM872" s="581"/>
    </row>
    <row r="873" spans="1:91" x14ac:dyDescent="0.25">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1">
        <f>CL873+CM873</f>
        <v>0</v>
      </c>
      <c r="CL873" s="581">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1">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5">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1"/>
      <c r="CL874" s="581"/>
      <c r="CM874" s="581"/>
    </row>
    <row r="875" spans="1:91" ht="13.8" thickBot="1" x14ac:dyDescent="0.3">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1"/>
      <c r="CL875" s="581"/>
      <c r="CM875" s="581"/>
    </row>
    <row r="876" spans="1:91" x14ac:dyDescent="0.25">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1">
        <f>CL876+CM876</f>
        <v>0</v>
      </c>
      <c r="CL876" s="581">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1">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5">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1"/>
      <c r="CL877" s="581"/>
      <c r="CM877" s="581"/>
    </row>
    <row r="878" spans="1:91" ht="13.8" thickBot="1" x14ac:dyDescent="0.3">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1"/>
      <c r="CL878" s="581"/>
      <c r="CM878" s="581"/>
    </row>
    <row r="879" spans="1:91" x14ac:dyDescent="0.25">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1">
        <f>CL879+CM879</f>
        <v>0</v>
      </c>
      <c r="CL879" s="581">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1">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5">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1"/>
      <c r="CL880" s="581"/>
      <c r="CM880" s="581"/>
    </row>
    <row r="881" spans="1:91" ht="13.8" thickBot="1" x14ac:dyDescent="0.3">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1"/>
      <c r="CL881" s="581"/>
      <c r="CM881" s="581"/>
    </row>
    <row r="882" spans="1:91" x14ac:dyDescent="0.25">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1">
        <f>CL882+CM882</f>
        <v>0</v>
      </c>
      <c r="CL882" s="581">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1">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5">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1"/>
      <c r="CL883" s="581"/>
      <c r="CM883" s="581"/>
    </row>
    <row r="884" spans="1:91" ht="13.8" thickBot="1" x14ac:dyDescent="0.3">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1"/>
      <c r="CL884" s="581"/>
      <c r="CM884" s="581"/>
    </row>
    <row r="885" spans="1:91" x14ac:dyDescent="0.25">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1">
        <f>CL885+CM885</f>
        <v>0</v>
      </c>
      <c r="CL885" s="581">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1">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5">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1"/>
      <c r="CL886" s="581"/>
      <c r="CM886" s="581"/>
    </row>
    <row r="887" spans="1:91" ht="13.8" thickBot="1" x14ac:dyDescent="0.3">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1"/>
      <c r="CL887" s="581"/>
      <c r="CM887" s="581"/>
    </row>
    <row r="888" spans="1:91" x14ac:dyDescent="0.25">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1">
        <f>CL888+CM888</f>
        <v>0</v>
      </c>
      <c r="CL888" s="581">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1">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5">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1"/>
      <c r="CL889" s="581"/>
      <c r="CM889" s="581"/>
    </row>
    <row r="890" spans="1:91" ht="13.8" thickBot="1" x14ac:dyDescent="0.3">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1"/>
      <c r="CL890" s="581"/>
      <c r="CM890" s="581"/>
    </row>
    <row r="891" spans="1:91" x14ac:dyDescent="0.25">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1">
        <f>CL891+CM891</f>
        <v>0</v>
      </c>
      <c r="CL891" s="581">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1">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5">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1"/>
      <c r="CL892" s="581"/>
      <c r="CM892" s="581"/>
    </row>
    <row r="893" spans="1:91" ht="13.8" thickBot="1" x14ac:dyDescent="0.3">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1"/>
      <c r="CL893" s="581"/>
      <c r="CM893" s="581"/>
    </row>
    <row r="894" spans="1:91" x14ac:dyDescent="0.25">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1">
        <f>CL894+CM894</f>
        <v>0</v>
      </c>
      <c r="CL894" s="581">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1">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5">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1"/>
      <c r="CL895" s="581"/>
      <c r="CM895" s="581"/>
    </row>
    <row r="896" spans="1:91" ht="13.8" thickBot="1" x14ac:dyDescent="0.3">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1"/>
      <c r="CL896" s="581"/>
      <c r="CM896" s="581"/>
    </row>
    <row r="897" spans="1:91" x14ac:dyDescent="0.25">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1">
        <f>CL897+CM897</f>
        <v>0</v>
      </c>
      <c r="CL897" s="581">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1">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5">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1"/>
      <c r="CL898" s="581"/>
      <c r="CM898" s="581"/>
    </row>
    <row r="899" spans="1:91" ht="13.8" thickBot="1" x14ac:dyDescent="0.3">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1"/>
      <c r="CL899" s="581"/>
      <c r="CM899" s="581"/>
    </row>
    <row r="900" spans="1:91" x14ac:dyDescent="0.25">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1">
        <f>CL900+CM900</f>
        <v>0</v>
      </c>
      <c r="CL900" s="581">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1">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5">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1"/>
      <c r="CL901" s="581"/>
      <c r="CM901" s="581"/>
    </row>
    <row r="902" spans="1:91" ht="13.8" thickBot="1" x14ac:dyDescent="0.3">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1"/>
      <c r="CL902" s="581"/>
      <c r="CM902" s="581"/>
    </row>
    <row r="903" spans="1:91" x14ac:dyDescent="0.25">
      <c r="CK903" s="581"/>
    </row>
    <row r="904" spans="1:91" x14ac:dyDescent="0.25">
      <c r="CK904" s="581"/>
    </row>
    <row r="905" spans="1:91" x14ac:dyDescent="0.25">
      <c r="CK905" s="581"/>
    </row>
    <row r="906" spans="1:91" x14ac:dyDescent="0.25">
      <c r="CK906" s="581"/>
    </row>
    <row r="907" spans="1:91" x14ac:dyDescent="0.25">
      <c r="CK907" s="581"/>
    </row>
    <row r="908" spans="1:91" x14ac:dyDescent="0.25">
      <c r="CK908" s="581"/>
    </row>
    <row r="909" spans="1:91" x14ac:dyDescent="0.25">
      <c r="CK909" s="581"/>
    </row>
    <row r="910" spans="1:91" x14ac:dyDescent="0.25">
      <c r="CK910" s="581"/>
    </row>
    <row r="911" spans="1:91" x14ac:dyDescent="0.25">
      <c r="CK911" s="581"/>
    </row>
  </sheetData>
  <sheetProtection password="9FF7" sheet="1" objects="1" scenarios="1"/>
  <mergeCells count="903">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120:CM122"/>
    <mergeCell ref="CM87:CM89"/>
    <mergeCell ref="CM90:CM92"/>
    <mergeCell ref="CM93:CM95"/>
    <mergeCell ref="CM96:CM98"/>
    <mergeCell ref="CM99:CM101"/>
    <mergeCell ref="CM102:CM104"/>
    <mergeCell ref="CM105:CM107"/>
    <mergeCell ref="CM108:CM110"/>
    <mergeCell ref="CM111:CM113"/>
    <mergeCell ref="CM114:CM116"/>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69:CL71"/>
    <mergeCell ref="CL36:CL38"/>
    <mergeCell ref="CL39:CL41"/>
    <mergeCell ref="CL42:CL44"/>
    <mergeCell ref="CL45:CL47"/>
    <mergeCell ref="CL48:CL50"/>
    <mergeCell ref="CL51:CL53"/>
    <mergeCell ref="CL54:CL56"/>
    <mergeCell ref="CL57:CL59"/>
    <mergeCell ref="CL60:CL62"/>
    <mergeCell ref="CL63:CL65"/>
    <mergeCell ref="CL18:CL20"/>
    <mergeCell ref="CL21:CL23"/>
    <mergeCell ref="CK3:CK5"/>
    <mergeCell ref="CK6:CK8"/>
    <mergeCell ref="CK9:CK11"/>
    <mergeCell ref="CK12:CK14"/>
    <mergeCell ref="CL3:CL5"/>
    <mergeCell ref="CM3:CM5"/>
    <mergeCell ref="CL6:CL8"/>
    <mergeCell ref="CL9:CL11"/>
    <mergeCell ref="CL12:CL14"/>
    <mergeCell ref="CL15:CL17"/>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K33:CK35"/>
    <mergeCell ref="CK36:CK38"/>
    <mergeCell ref="CK15:CK17"/>
    <mergeCell ref="CK18:CK20"/>
    <mergeCell ref="CK21:CK23"/>
    <mergeCell ref="CK24:CK26"/>
    <mergeCell ref="CK27:CK29"/>
    <mergeCell ref="CK30:CK32"/>
    <mergeCell ref="CK39:CK41"/>
    <mergeCell ref="CK111:CK113"/>
    <mergeCell ref="CK108:CK110"/>
    <mergeCell ref="CK93:CK95"/>
    <mergeCell ref="CK96:CK98"/>
    <mergeCell ref="CK99:CK101"/>
    <mergeCell ref="CK102:CK104"/>
    <mergeCell ref="CK114:CK116"/>
    <mergeCell ref="CK123:CK125"/>
    <mergeCell ref="CK126:CK128"/>
    <mergeCell ref="CK117:CK119"/>
    <mergeCell ref="CK120:CK122"/>
    <mergeCell ref="CK147:CK149"/>
    <mergeCell ref="CK150:CK152"/>
    <mergeCell ref="CK129:CK131"/>
    <mergeCell ref="CK132:CK134"/>
    <mergeCell ref="CK135:CK137"/>
    <mergeCell ref="CK138:CK140"/>
    <mergeCell ref="CK141:CK143"/>
    <mergeCell ref="CK144:CK146"/>
    <mergeCell ref="CK153:CK155"/>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96:CK398"/>
    <mergeCell ref="CK375:CK377"/>
    <mergeCell ref="CK378:CK380"/>
    <mergeCell ref="CK399:CK401"/>
    <mergeCell ref="CK402:CK404"/>
    <mergeCell ref="CK381:CK383"/>
    <mergeCell ref="CK384:CK386"/>
    <mergeCell ref="CK387:CK389"/>
    <mergeCell ref="CK390:CK392"/>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612:CK614"/>
    <mergeCell ref="CK591:CK593"/>
    <mergeCell ref="CK594:CK596"/>
    <mergeCell ref="CK615:CK617"/>
    <mergeCell ref="CK618:CK620"/>
    <mergeCell ref="CK597:CK599"/>
    <mergeCell ref="CK600:CK602"/>
    <mergeCell ref="CK603:CK605"/>
    <mergeCell ref="CK606:CK608"/>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28:CK830"/>
    <mergeCell ref="CK807:CK809"/>
    <mergeCell ref="CK810:CK812"/>
    <mergeCell ref="CK831:CK833"/>
    <mergeCell ref="CK834:CK836"/>
    <mergeCell ref="CK813:CK815"/>
    <mergeCell ref="CK816:CK818"/>
    <mergeCell ref="CK819:CK821"/>
    <mergeCell ref="CK822:CK824"/>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903:CK905"/>
    <mergeCell ref="CK906:CK908"/>
    <mergeCell ref="CK909:CK911"/>
    <mergeCell ref="CK885:CK887"/>
    <mergeCell ref="CK888:CK890"/>
    <mergeCell ref="CK891:CK893"/>
    <mergeCell ref="CK894:CK896"/>
    <mergeCell ref="CK897:CK899"/>
    <mergeCell ref="CK900:CK90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3.2" x14ac:dyDescent="0.25"/>
  <cols>
    <col min="1" max="12" width="6" customWidth="1"/>
  </cols>
  <sheetData>
    <row r="3" spans="1:13" x14ac:dyDescent="0.25">
      <c r="M3" t="str">
        <f>IF(Personal!Q4=Personal!$U$4,Personal!Q5,"")</f>
        <v/>
      </c>
    </row>
    <row r="4" spans="1:13" x14ac:dyDescent="0.25">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5">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5">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5">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5">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5">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5">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5">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5">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5">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5">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5">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5">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5">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5">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5">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5">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5">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5">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5">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5">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5">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5">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5">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5">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5">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5">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5">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5">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5">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5">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5">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5">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5">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5">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5">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5">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5">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5">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5">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5">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5">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5">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5">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5">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5">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5">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5">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5">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5">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5">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5">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5">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5">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5">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5">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5">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5">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5">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5">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5">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5">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5">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5">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5">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5">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5">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5">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5">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5">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5">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5">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5">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5">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5">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5">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5">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5">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3.2" x14ac:dyDescent="0.25"/>
  <cols>
    <col min="1" max="12" width="6" customWidth="1"/>
  </cols>
  <sheetData>
    <row r="3" spans="1:13" x14ac:dyDescent="0.25">
      <c r="M3" t="str">
        <f>IF(Personal!Q4=Personal!$U$5,Personal!Q5,"")</f>
        <v/>
      </c>
    </row>
    <row r="4" spans="1:13" x14ac:dyDescent="0.25">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5">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5">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5">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5">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5">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5">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5">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5">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5">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5">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5">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5">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5">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5">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5">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5">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5">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5">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5">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5">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5">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5">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5">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5">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5">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5">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5">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5">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5">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5">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5">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5">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5">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5">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5">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5">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5">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5">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5">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5">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5">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5">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5">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5">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5">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5">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5">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5">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5">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5">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5">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5">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5">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5">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5">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5">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5">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5">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5">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5">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5">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5">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5">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5">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5">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5">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5">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5">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5">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5">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5">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5">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5">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5">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5">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5">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5">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3.2" x14ac:dyDescent="0.25"/>
  <cols>
    <col min="1" max="1" width="14.5546875" customWidth="1"/>
    <col min="2" max="118" width="0.109375" customWidth="1"/>
    <col min="119" max="147" width="0.109375" hidden="1" customWidth="1"/>
    <col min="148" max="149" width="0.109375" customWidth="1"/>
    <col min="150" max="176" width="0.109375" hidden="1" customWidth="1"/>
    <col min="177" max="177" width="6.6640625" customWidth="1"/>
    <col min="178" max="178" width="4.33203125" customWidth="1"/>
    <col min="179" max="194" width="0.109375" customWidth="1"/>
    <col min="195" max="195" width="0.33203125" customWidth="1"/>
    <col min="196" max="196" width="12.44140625" bestFit="1" customWidth="1"/>
  </cols>
  <sheetData>
    <row r="1" spans="1:196" x14ac:dyDescent="0.25">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1161.6500000000001</v>
      </c>
      <c r="V1" s="34">
        <f>Allgemeines!$F$11</f>
        <v>0</v>
      </c>
      <c r="W1" t="str">
        <f>Allgemeines!$F$12</f>
        <v>01.09.2018 - 31.12.2018</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43452</v>
      </c>
      <c r="GM1" t="e">
        <f>#REF!</f>
        <v>#REF!</v>
      </c>
      <c r="GN1" t="s">
        <v>226</v>
      </c>
    </row>
    <row r="2" spans="1:196" x14ac:dyDescent="0.25">
      <c r="A2" s="171"/>
      <c r="EE2" s="34"/>
      <c r="EF2" s="34"/>
      <c r="EG2" s="34"/>
      <c r="EH2" s="34"/>
      <c r="EI2" s="34"/>
      <c r="EJ2" s="34"/>
      <c r="EK2" s="34"/>
      <c r="EL2" s="34"/>
      <c r="EM2" s="34"/>
      <c r="EN2" s="34"/>
      <c r="EO2" s="34"/>
      <c r="EP2" s="34"/>
      <c r="FN2" s="34"/>
      <c r="FT2" s="88"/>
    </row>
    <row r="3" spans="1:196" x14ac:dyDescent="0.25">
      <c r="EE3" s="34"/>
      <c r="EF3" s="34"/>
      <c r="EG3" s="34"/>
      <c r="EH3" s="34"/>
      <c r="EI3" s="34"/>
      <c r="EJ3" s="34"/>
      <c r="EK3" s="34"/>
      <c r="EL3" s="34"/>
      <c r="EM3" s="34"/>
      <c r="EN3" s="34"/>
      <c r="EO3" s="34"/>
      <c r="EP3" s="34"/>
      <c r="FT3" s="88"/>
    </row>
    <row r="4" spans="1:196" x14ac:dyDescent="0.25">
      <c r="EE4" s="34"/>
      <c r="EF4" s="34"/>
      <c r="EG4" s="34"/>
      <c r="EH4" s="34"/>
      <c r="EI4" s="34"/>
      <c r="EJ4" s="34"/>
      <c r="EK4" s="34"/>
      <c r="EL4" s="34"/>
      <c r="EM4" s="34"/>
      <c r="EN4" s="34"/>
      <c r="EO4" s="34"/>
      <c r="EP4" s="34"/>
      <c r="FT4" s="88"/>
    </row>
    <row r="5" spans="1:196" x14ac:dyDescent="0.25">
      <c r="FT5" s="88"/>
    </row>
    <row r="6" spans="1:196" x14ac:dyDescent="0.25">
      <c r="FT6" s="88"/>
    </row>
    <row r="7" spans="1:196" x14ac:dyDescent="0.25">
      <c r="FT7" s="88"/>
      <c r="FZ7" s="88"/>
    </row>
    <row r="8" spans="1:196" x14ac:dyDescent="0.25">
      <c r="FT8" s="88"/>
    </row>
    <row r="9" spans="1:196" x14ac:dyDescent="0.25">
      <c r="FT9" s="88"/>
    </row>
    <row r="10" spans="1:196" x14ac:dyDescent="0.25">
      <c r="FT10" s="88"/>
      <c r="FZ10" s="88"/>
    </row>
    <row r="11" spans="1:196" x14ac:dyDescent="0.25">
      <c r="DS11" s="34"/>
      <c r="FT11" s="88"/>
      <c r="FZ11" s="88"/>
    </row>
    <row r="12" spans="1:196" x14ac:dyDescent="0.25">
      <c r="FZ12" s="88"/>
    </row>
    <row r="16" spans="1:196" x14ac:dyDescent="0.25">
      <c r="FZ16" s="88"/>
    </row>
    <row r="17" spans="182:182" x14ac:dyDescent="0.25">
      <c r="FZ17" s="88"/>
    </row>
    <row r="18" spans="182:182" x14ac:dyDescent="0.25">
      <c r="FZ18" s="88"/>
    </row>
    <row r="19" spans="182:182" x14ac:dyDescent="0.25">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3.2" x14ac:dyDescent="0.25"/>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3.2" x14ac:dyDescent="0.25"/>
  <cols>
    <col min="1" max="1" width="22.6640625" customWidth="1"/>
    <col min="2" max="2" width="17.6640625" customWidth="1"/>
    <col min="3" max="3" width="21.33203125" customWidth="1"/>
    <col min="4" max="4" width="21.88671875" customWidth="1"/>
    <col min="5" max="5" width="27.6640625" customWidth="1"/>
    <col min="6" max="6" width="6.5546875" customWidth="1"/>
    <col min="7" max="7" width="20.5546875" customWidth="1"/>
    <col min="8" max="8" width="3.109375" customWidth="1"/>
    <col min="9" max="9" width="17.6640625" customWidth="1"/>
  </cols>
  <sheetData>
    <row r="1" spans="1:10" ht="15.6" x14ac:dyDescent="0.3">
      <c r="A1" s="339" t="s">
        <v>236</v>
      </c>
      <c r="B1" s="339"/>
      <c r="C1" s="339"/>
      <c r="D1" s="339"/>
      <c r="E1" s="339"/>
      <c r="I1" s="7"/>
      <c r="J1" s="7"/>
    </row>
    <row r="3" spans="1:10" x14ac:dyDescent="0.25">
      <c r="A3" s="8" t="s">
        <v>4</v>
      </c>
      <c r="B3" s="336"/>
      <c r="C3" s="336"/>
      <c r="E3" s="8" t="s">
        <v>237</v>
      </c>
      <c r="F3" s="336"/>
      <c r="G3" s="336"/>
    </row>
    <row r="4" spans="1:10" x14ac:dyDescent="0.25">
      <c r="A4" s="9" t="s">
        <v>5</v>
      </c>
      <c r="B4" s="331"/>
      <c r="C4" s="331"/>
      <c r="E4" s="9" t="s">
        <v>5</v>
      </c>
      <c r="F4" s="331"/>
      <c r="G4" s="331"/>
    </row>
    <row r="5" spans="1:10" x14ac:dyDescent="0.25">
      <c r="A5" s="9" t="s">
        <v>6</v>
      </c>
      <c r="B5" s="333"/>
      <c r="C5" s="333"/>
      <c r="E5" s="9" t="s">
        <v>6</v>
      </c>
      <c r="F5" s="333"/>
      <c r="G5" s="333"/>
    </row>
    <row r="6" spans="1:10" x14ac:dyDescent="0.25">
      <c r="A6" s="9" t="s">
        <v>7</v>
      </c>
      <c r="B6" s="331"/>
      <c r="C6" s="331"/>
      <c r="E6" s="9" t="s">
        <v>7</v>
      </c>
      <c r="F6" s="331"/>
      <c r="G6" s="331"/>
    </row>
    <row r="7" spans="1:10" x14ac:dyDescent="0.25">
      <c r="A7" s="9" t="s">
        <v>8</v>
      </c>
      <c r="B7" s="331"/>
      <c r="C7" s="331"/>
      <c r="E7" s="9" t="s">
        <v>9</v>
      </c>
      <c r="F7" s="331"/>
      <c r="G7" s="331"/>
    </row>
    <row r="8" spans="1:10" x14ac:dyDescent="0.25">
      <c r="A8" s="9" t="s">
        <v>10</v>
      </c>
      <c r="B8" s="331"/>
      <c r="C8" s="331"/>
      <c r="E8" s="9" t="s">
        <v>11</v>
      </c>
      <c r="F8" s="332"/>
      <c r="G8" s="332"/>
    </row>
    <row r="9" spans="1:10" x14ac:dyDescent="0.25">
      <c r="A9" s="9" t="s">
        <v>12</v>
      </c>
      <c r="B9" s="333"/>
      <c r="C9" s="333"/>
      <c r="E9" s="9" t="s">
        <v>13</v>
      </c>
      <c r="F9" s="334">
        <v>1161.6500000000001</v>
      </c>
      <c r="G9" s="334"/>
    </row>
    <row r="10" spans="1:10" x14ac:dyDescent="0.25">
      <c r="A10" s="9" t="s">
        <v>14</v>
      </c>
      <c r="B10" s="333"/>
      <c r="C10" s="333"/>
      <c r="E10" s="195" t="s">
        <v>240</v>
      </c>
      <c r="F10" s="334">
        <v>61.03</v>
      </c>
      <c r="G10" s="334"/>
    </row>
    <row r="11" spans="1:10" x14ac:dyDescent="0.25">
      <c r="A11" s="9" t="s">
        <v>15</v>
      </c>
      <c r="B11" s="331"/>
      <c r="C11" s="331"/>
      <c r="E11" s="9" t="s">
        <v>16</v>
      </c>
      <c r="F11" s="331"/>
      <c r="G11" s="331"/>
    </row>
    <row r="12" spans="1:10" x14ac:dyDescent="0.25">
      <c r="E12" s="9" t="s">
        <v>17</v>
      </c>
      <c r="F12" s="331" t="s">
        <v>321</v>
      </c>
      <c r="G12" s="331"/>
    </row>
    <row r="13" spans="1:10" x14ac:dyDescent="0.25">
      <c r="F13" s="335"/>
      <c r="G13" s="335"/>
    </row>
    <row r="14" spans="1:10" x14ac:dyDescent="0.25">
      <c r="A14" s="8" t="s">
        <v>18</v>
      </c>
      <c r="B14" s="336"/>
      <c r="C14" s="336"/>
      <c r="E14" s="12" t="s">
        <v>19</v>
      </c>
      <c r="F14" s="337"/>
      <c r="G14" s="337"/>
    </row>
    <row r="15" spans="1:10" x14ac:dyDescent="0.25">
      <c r="A15" t="s">
        <v>20</v>
      </c>
      <c r="B15" s="331"/>
      <c r="C15" s="331"/>
      <c r="E15" s="338"/>
      <c r="F15" s="338"/>
      <c r="G15" s="338"/>
    </row>
    <row r="16" spans="1:10" x14ac:dyDescent="0.25">
      <c r="A16" s="10" t="s">
        <v>267</v>
      </c>
      <c r="B16" s="333"/>
      <c r="C16" s="333"/>
      <c r="E16" s="207"/>
      <c r="F16" s="208"/>
      <c r="G16" s="207"/>
    </row>
    <row r="17" spans="1:9" x14ac:dyDescent="0.25">
      <c r="E17" s="207"/>
      <c r="F17" s="209"/>
      <c r="G17" s="207"/>
    </row>
    <row r="18" spans="1:9" x14ac:dyDescent="0.25">
      <c r="A18" s="192" t="s">
        <v>21</v>
      </c>
      <c r="B18" s="327"/>
      <c r="C18" s="327"/>
      <c r="E18" s="328"/>
      <c r="F18" s="328"/>
      <c r="G18" s="328"/>
    </row>
    <row r="19" spans="1:9" x14ac:dyDescent="0.25">
      <c r="A19" s="207"/>
      <c r="B19" s="329"/>
      <c r="C19" s="329"/>
      <c r="E19" s="207"/>
      <c r="F19" s="207"/>
      <c r="G19" s="207"/>
    </row>
    <row r="20" spans="1:9" x14ac:dyDescent="0.25">
      <c r="A20" s="207"/>
      <c r="B20" s="330"/>
      <c r="C20" s="330"/>
    </row>
    <row r="21" spans="1:9" x14ac:dyDescent="0.25">
      <c r="E21" s="325"/>
      <c r="F21" s="326"/>
      <c r="G21" s="326"/>
    </row>
    <row r="22" spans="1:9" x14ac:dyDescent="0.25">
      <c r="A22" s="7" t="s">
        <v>22</v>
      </c>
      <c r="B22" s="7"/>
      <c r="C22" s="7"/>
      <c r="D22" s="7"/>
      <c r="E22" s="326"/>
      <c r="F22" s="326"/>
      <c r="G22" s="326"/>
    </row>
    <row r="23" spans="1:9" x14ac:dyDescent="0.25">
      <c r="A23" s="7"/>
    </row>
    <row r="24" spans="1:9" x14ac:dyDescent="0.25">
      <c r="A24" s="7"/>
    </row>
    <row r="25" spans="1:9" x14ac:dyDescent="0.25">
      <c r="A25" s="13"/>
      <c r="B25" s="14" t="s">
        <v>23</v>
      </c>
      <c r="C25" s="14" t="s">
        <v>24</v>
      </c>
      <c r="D25" s="14" t="s">
        <v>25</v>
      </c>
      <c r="E25" s="14" t="s">
        <v>26</v>
      </c>
      <c r="F25" s="14" t="s">
        <v>6</v>
      </c>
      <c r="G25" s="9" t="s">
        <v>7</v>
      </c>
    </row>
    <row r="26" spans="1:9" x14ac:dyDescent="0.25">
      <c r="A26" s="15" t="s">
        <v>238</v>
      </c>
      <c r="B26" s="16"/>
      <c r="C26" s="16"/>
      <c r="D26" s="16"/>
      <c r="E26" s="16"/>
      <c r="F26" s="17"/>
      <c r="G26" s="18"/>
      <c r="H26" s="19"/>
      <c r="I26" s="19"/>
    </row>
    <row r="27" spans="1:9" x14ac:dyDescent="0.25">
      <c r="B27" s="20"/>
      <c r="C27" s="20"/>
      <c r="D27" s="20"/>
      <c r="E27" s="20"/>
      <c r="F27" s="20"/>
      <c r="G27" s="20"/>
    </row>
    <row r="28" spans="1:9" x14ac:dyDescent="0.25">
      <c r="B28" s="20"/>
      <c r="C28" s="20"/>
      <c r="D28" s="20"/>
      <c r="E28" s="20"/>
      <c r="F28" s="20"/>
      <c r="G28" s="20"/>
    </row>
    <row r="29" spans="1:9" x14ac:dyDescent="0.25">
      <c r="B29" s="20"/>
      <c r="C29" s="20"/>
      <c r="D29" s="20"/>
      <c r="E29" s="20"/>
      <c r="F29" s="20"/>
      <c r="G29" s="20"/>
    </row>
    <row r="30" spans="1:9" x14ac:dyDescent="0.25">
      <c r="B30" s="20"/>
      <c r="C30" s="20"/>
      <c r="D30" s="20"/>
      <c r="E30" s="20"/>
      <c r="F30" s="20"/>
      <c r="G30" s="20"/>
    </row>
    <row r="31" spans="1:9" x14ac:dyDescent="0.25">
      <c r="B31" s="20"/>
      <c r="C31" s="20"/>
      <c r="D31" s="20"/>
      <c r="E31" s="20"/>
      <c r="F31" s="20"/>
      <c r="G31" s="20"/>
    </row>
    <row r="32" spans="1:9" x14ac:dyDescent="0.25">
      <c r="B32" s="20"/>
      <c r="C32" s="20"/>
      <c r="D32" s="20"/>
      <c r="E32" s="20"/>
      <c r="F32" s="20"/>
      <c r="G32" s="20"/>
    </row>
    <row r="33" spans="2:7" x14ac:dyDescent="0.25">
      <c r="B33" s="20"/>
      <c r="C33" s="20"/>
      <c r="D33" s="20"/>
      <c r="E33" s="20"/>
      <c r="F33" s="20"/>
      <c r="G33" s="20"/>
    </row>
    <row r="34" spans="2:7" x14ac:dyDescent="0.25">
      <c r="B34" s="20"/>
      <c r="C34" s="20"/>
      <c r="D34" s="20"/>
      <c r="E34" s="20"/>
      <c r="F34" s="20"/>
      <c r="G34" s="20"/>
    </row>
    <row r="35" spans="2:7" x14ac:dyDescent="0.25">
      <c r="B35" s="20"/>
      <c r="C35" s="20"/>
      <c r="D35" s="20"/>
      <c r="E35" s="20"/>
      <c r="F35" s="20"/>
      <c r="G35" s="20"/>
    </row>
    <row r="36" spans="2:7" x14ac:dyDescent="0.25">
      <c r="B36" s="20"/>
      <c r="C36" s="20"/>
      <c r="D36" s="20"/>
      <c r="E36" s="20"/>
      <c r="F36" s="20"/>
      <c r="G36" s="20"/>
    </row>
    <row r="37" spans="2:7" x14ac:dyDescent="0.25">
      <c r="B37" s="20"/>
      <c r="C37" s="20"/>
      <c r="D37" s="20"/>
      <c r="E37" s="20"/>
      <c r="F37" s="20"/>
      <c r="G37" s="20"/>
    </row>
    <row r="38" spans="2:7" x14ac:dyDescent="0.25">
      <c r="B38" s="20"/>
      <c r="C38" s="20"/>
      <c r="D38" s="20"/>
      <c r="E38" s="20"/>
      <c r="F38" s="20"/>
      <c r="G38" s="20"/>
    </row>
    <row r="39" spans="2:7" x14ac:dyDescent="0.25">
      <c r="B39" s="20"/>
      <c r="C39" s="20"/>
      <c r="D39" s="20"/>
      <c r="E39" s="20"/>
      <c r="F39" s="20"/>
      <c r="G39" s="20"/>
    </row>
    <row r="40" spans="2:7" x14ac:dyDescent="0.25">
      <c r="B40" s="20"/>
      <c r="C40" s="20"/>
      <c r="D40" s="20"/>
      <c r="E40" s="20"/>
      <c r="F40" s="20"/>
      <c r="G40" s="20"/>
    </row>
    <row r="41" spans="2:7" x14ac:dyDescent="0.25">
      <c r="B41" s="20"/>
      <c r="C41" s="20"/>
      <c r="D41" s="20"/>
      <c r="E41" s="20"/>
      <c r="F41" s="20"/>
      <c r="G41" s="20"/>
    </row>
    <row r="42" spans="2:7" x14ac:dyDescent="0.25">
      <c r="B42" s="20"/>
      <c r="C42" s="20"/>
      <c r="D42" s="20"/>
      <c r="E42" s="20"/>
      <c r="F42" s="20"/>
      <c r="G42" s="20"/>
    </row>
    <row r="43" spans="2:7" x14ac:dyDescent="0.25">
      <c r="B43" s="20"/>
      <c r="C43" s="20"/>
      <c r="D43" s="20"/>
      <c r="E43" s="20"/>
      <c r="F43" s="20"/>
      <c r="G43" s="20"/>
    </row>
    <row r="44" spans="2:7" x14ac:dyDescent="0.25">
      <c r="B44" s="20"/>
      <c r="C44" s="20"/>
      <c r="D44" s="20"/>
      <c r="E44" s="20"/>
      <c r="F44" s="20"/>
      <c r="G44" s="20"/>
    </row>
    <row r="45" spans="2:7" x14ac:dyDescent="0.25">
      <c r="B45" s="20"/>
      <c r="C45" s="20"/>
      <c r="D45" s="20"/>
      <c r="E45" s="20"/>
      <c r="F45" s="20"/>
      <c r="G45" s="20"/>
    </row>
    <row r="46" spans="2:7" x14ac:dyDescent="0.25">
      <c r="B46" s="20"/>
      <c r="C46" s="20"/>
      <c r="D46" s="20"/>
      <c r="E46" s="20"/>
      <c r="F46" s="20"/>
      <c r="G46" s="20"/>
    </row>
    <row r="47" spans="2:7" x14ac:dyDescent="0.25">
      <c r="B47" s="20"/>
      <c r="C47" s="20"/>
      <c r="D47" s="20"/>
      <c r="E47" s="20"/>
      <c r="F47" s="20"/>
      <c r="G47" s="20"/>
    </row>
    <row r="48" spans="2:7" x14ac:dyDescent="0.25">
      <c r="B48" s="20"/>
      <c r="C48" s="20"/>
      <c r="D48" s="20"/>
      <c r="E48" s="20"/>
      <c r="F48" s="20"/>
      <c r="G48" s="20"/>
    </row>
    <row r="49" spans="2:7" x14ac:dyDescent="0.25">
      <c r="B49" s="20"/>
      <c r="C49" s="20"/>
      <c r="D49" s="20"/>
      <c r="E49" s="20"/>
      <c r="F49" s="20"/>
      <c r="G49" s="20"/>
    </row>
    <row r="50" spans="2:7" x14ac:dyDescent="0.25">
      <c r="B50" s="20"/>
      <c r="C50" s="20"/>
      <c r="D50" s="20"/>
      <c r="E50" s="20"/>
      <c r="F50" s="20"/>
      <c r="G50" s="20"/>
    </row>
    <row r="51" spans="2:7" x14ac:dyDescent="0.25">
      <c r="B51" s="20"/>
      <c r="C51" s="20"/>
      <c r="D51" s="20"/>
      <c r="E51" s="20"/>
      <c r="F51" s="20"/>
      <c r="G51" s="20"/>
    </row>
    <row r="52" spans="2:7" x14ac:dyDescent="0.25">
      <c r="B52" s="20"/>
      <c r="C52" s="20"/>
      <c r="D52" s="20"/>
      <c r="E52" s="20"/>
      <c r="F52" s="20"/>
      <c r="G52" s="20"/>
    </row>
    <row r="53" spans="2:7" x14ac:dyDescent="0.25">
      <c r="B53" s="20"/>
      <c r="C53" s="20"/>
      <c r="D53" s="20"/>
      <c r="E53" s="20"/>
      <c r="F53" s="20"/>
      <c r="G53" s="20"/>
    </row>
    <row r="54" spans="2:7" x14ac:dyDescent="0.25">
      <c r="B54" s="20"/>
      <c r="C54" s="20"/>
      <c r="D54" s="20"/>
      <c r="E54" s="20"/>
      <c r="F54" s="20"/>
      <c r="G54" s="20"/>
    </row>
    <row r="55" spans="2:7" x14ac:dyDescent="0.25">
      <c r="B55" s="20"/>
      <c r="C55" s="20"/>
      <c r="D55" s="20"/>
      <c r="E55" s="20"/>
      <c r="F55" s="20"/>
      <c r="G55" s="20"/>
    </row>
    <row r="56" spans="2:7" x14ac:dyDescent="0.25">
      <c r="B56" s="20"/>
      <c r="C56" s="20"/>
      <c r="D56" s="20"/>
      <c r="E56" s="20"/>
      <c r="F56" s="20"/>
      <c r="G56" s="20"/>
    </row>
    <row r="57" spans="2:7" x14ac:dyDescent="0.25">
      <c r="B57" s="20"/>
      <c r="C57" s="20"/>
      <c r="D57" s="20"/>
      <c r="E57" s="20"/>
      <c r="F57" s="20"/>
      <c r="G57" s="20"/>
    </row>
    <row r="58" spans="2:7" x14ac:dyDescent="0.25">
      <c r="B58" s="20"/>
      <c r="C58" s="20"/>
      <c r="D58" s="20"/>
      <c r="E58" s="20"/>
      <c r="F58" s="20"/>
      <c r="G58" s="20"/>
    </row>
    <row r="59" spans="2:7" x14ac:dyDescent="0.25">
      <c r="B59" s="20"/>
      <c r="C59" s="20"/>
      <c r="D59" s="20"/>
      <c r="E59" s="20"/>
      <c r="F59" s="20"/>
      <c r="G59" s="20"/>
    </row>
    <row r="60" spans="2:7" x14ac:dyDescent="0.25">
      <c r="B60" s="20"/>
      <c r="C60" s="20"/>
      <c r="D60" s="20"/>
      <c r="E60" s="20"/>
      <c r="F60" s="20"/>
      <c r="G60" s="20"/>
    </row>
    <row r="61" spans="2:7" x14ac:dyDescent="0.25">
      <c r="B61" s="20"/>
      <c r="C61" s="20"/>
      <c r="D61" s="20"/>
      <c r="E61" s="20"/>
      <c r="F61" s="20"/>
      <c r="G61" s="20"/>
    </row>
    <row r="62" spans="2:7" x14ac:dyDescent="0.25">
      <c r="B62" s="20"/>
      <c r="C62" s="20"/>
      <c r="D62" s="20"/>
      <c r="E62" s="20"/>
      <c r="F62" s="20"/>
      <c r="G62" s="20"/>
    </row>
    <row r="63" spans="2:7" x14ac:dyDescent="0.25">
      <c r="B63" s="20"/>
      <c r="C63" s="20"/>
      <c r="D63" s="20"/>
      <c r="E63" s="20"/>
      <c r="F63" s="20"/>
      <c r="G63" s="20"/>
    </row>
    <row r="64" spans="2:7" x14ac:dyDescent="0.25">
      <c r="B64" s="20"/>
      <c r="C64" s="20"/>
      <c r="D64" s="20"/>
      <c r="E64" s="20"/>
      <c r="F64" s="20"/>
      <c r="G64" s="20"/>
    </row>
    <row r="65" spans="2:7" x14ac:dyDescent="0.25">
      <c r="B65" s="20"/>
      <c r="C65" s="20"/>
      <c r="D65" s="20"/>
      <c r="E65" s="20"/>
      <c r="F65" s="20"/>
      <c r="G65" s="20"/>
    </row>
    <row r="66" spans="2:7" x14ac:dyDescent="0.25">
      <c r="B66" s="20"/>
      <c r="C66" s="20"/>
      <c r="D66" s="20"/>
      <c r="E66" s="20"/>
      <c r="F66" s="20"/>
      <c r="G66" s="20"/>
    </row>
    <row r="67" spans="2:7" x14ac:dyDescent="0.25">
      <c r="B67" s="20"/>
      <c r="C67" s="20"/>
      <c r="D67" s="20"/>
      <c r="E67" s="20"/>
      <c r="F67" s="20"/>
      <c r="G67" s="20"/>
    </row>
    <row r="68" spans="2:7" x14ac:dyDescent="0.25">
      <c r="B68" s="20"/>
      <c r="C68" s="20"/>
      <c r="D68" s="20"/>
      <c r="E68" s="20"/>
      <c r="F68" s="20"/>
      <c r="G68" s="20"/>
    </row>
    <row r="69" spans="2:7" x14ac:dyDescent="0.25">
      <c r="B69" s="20"/>
      <c r="C69" s="20"/>
      <c r="D69" s="20"/>
      <c r="E69" s="20"/>
      <c r="F69" s="20"/>
      <c r="G69" s="20"/>
    </row>
    <row r="70" spans="2:7" x14ac:dyDescent="0.25">
      <c r="B70" s="20"/>
      <c r="C70" s="20"/>
      <c r="D70" s="20"/>
      <c r="E70" s="20"/>
      <c r="F70" s="20"/>
      <c r="G70" s="20"/>
    </row>
    <row r="71" spans="2:7" x14ac:dyDescent="0.25">
      <c r="B71" s="20"/>
      <c r="C71" s="20"/>
      <c r="D71" s="20"/>
      <c r="E71" s="20"/>
      <c r="F71" s="20"/>
      <c r="G71" s="20"/>
    </row>
    <row r="72" spans="2:7" x14ac:dyDescent="0.25">
      <c r="B72" s="20"/>
      <c r="C72" s="20"/>
      <c r="D72" s="20"/>
      <c r="E72" s="20"/>
      <c r="F72" s="20"/>
      <c r="G72" s="20"/>
    </row>
    <row r="73" spans="2:7" x14ac:dyDescent="0.25">
      <c r="B73" s="20"/>
      <c r="C73" s="20"/>
      <c r="D73" s="20"/>
      <c r="E73" s="20"/>
      <c r="F73" s="20"/>
      <c r="G73" s="20"/>
    </row>
    <row r="74" spans="2:7" x14ac:dyDescent="0.25">
      <c r="B74" s="20"/>
      <c r="C74" s="20"/>
      <c r="D74" s="20"/>
      <c r="E74" s="20"/>
      <c r="F74" s="20"/>
      <c r="G74" s="20"/>
    </row>
  </sheetData>
  <sheetProtection password="9FF7" sheet="1" objects="1" scenarios="1"/>
  <dataConsolidate/>
  <mergeCells count="31">
    <mergeCell ref="B5:C5"/>
    <mergeCell ref="F5:G5"/>
    <mergeCell ref="A1:E1"/>
    <mergeCell ref="B3:C3"/>
    <mergeCell ref="F3:G3"/>
    <mergeCell ref="B4:C4"/>
    <mergeCell ref="F4:G4"/>
    <mergeCell ref="B16:C16"/>
    <mergeCell ref="B9:C9"/>
    <mergeCell ref="F9:G9"/>
    <mergeCell ref="B10:C10"/>
    <mergeCell ref="B11:C11"/>
    <mergeCell ref="F11:G11"/>
    <mergeCell ref="F12:G12"/>
    <mergeCell ref="F13:G13"/>
    <mergeCell ref="B14:C14"/>
    <mergeCell ref="F14:G14"/>
    <mergeCell ref="B15:C15"/>
    <mergeCell ref="E15:G15"/>
    <mergeCell ref="F10:G10"/>
    <mergeCell ref="F6:G6"/>
    <mergeCell ref="B7:C7"/>
    <mergeCell ref="F7:G7"/>
    <mergeCell ref="B8:C8"/>
    <mergeCell ref="F8:G8"/>
    <mergeCell ref="B6:C6"/>
    <mergeCell ref="E21:G22"/>
    <mergeCell ref="B18:C18"/>
    <mergeCell ref="E18:G18"/>
    <mergeCell ref="B19:C19"/>
    <mergeCell ref="B20:C20"/>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Q3" sqref="Q3"/>
    </sheetView>
  </sheetViews>
  <sheetFormatPr baseColWidth="10" defaultRowHeight="13.2" x14ac:dyDescent="0.25"/>
  <cols>
    <col min="1" max="1" width="9.33203125" customWidth="1"/>
    <col min="2" max="2" width="8.6640625" customWidth="1"/>
    <col min="3" max="3" width="11.5546875" customWidth="1"/>
    <col min="4" max="4" width="14.33203125" style="21" customWidth="1"/>
    <col min="5" max="16" width="4.44140625" customWidth="1"/>
    <col min="17" max="17" width="5" customWidth="1"/>
    <col min="18" max="18" width="10.33203125" customWidth="1"/>
    <col min="19" max="19" width="9.44140625" customWidth="1"/>
    <col min="20" max="20" width="28.109375" customWidth="1"/>
    <col min="21" max="21" width="9.109375" customWidth="1"/>
    <col min="22" max="22" width="5.33203125" customWidth="1"/>
    <col min="23" max="47" width="6.6640625" hidden="1" customWidth="1"/>
    <col min="48" max="49" width="11.5546875" hidden="1" customWidth="1"/>
    <col min="50" max="50" width="30.109375" hidden="1" customWidth="1"/>
    <col min="51" max="54" width="3.109375" hidden="1" customWidth="1"/>
    <col min="55" max="59" width="2.33203125" hidden="1" customWidth="1"/>
    <col min="60" max="62" width="3.109375" hidden="1" customWidth="1"/>
    <col min="63" max="64" width="6.6640625" hidden="1" customWidth="1"/>
    <col min="65" max="74" width="11.5546875" hidden="1" customWidth="1"/>
    <col min="75" max="75" width="4.5546875" hidden="1" customWidth="1"/>
    <col min="76" max="76" width="11.5546875" hidden="1" customWidth="1"/>
    <col min="77" max="93" width="11.5546875" customWidth="1"/>
  </cols>
  <sheetData>
    <row r="1" spans="1:76" x14ac:dyDescent="0.25">
      <c r="A1" s="356" t="s">
        <v>27</v>
      </c>
      <c r="B1" s="356"/>
      <c r="C1" s="356"/>
      <c r="D1" s="356"/>
      <c r="E1" s="357" t="s">
        <v>28</v>
      </c>
      <c r="F1" s="357"/>
      <c r="P1" s="21"/>
      <c r="Q1" s="358" t="s">
        <v>29</v>
      </c>
      <c r="R1" s="359"/>
      <c r="S1" s="21"/>
      <c r="T1" s="21"/>
      <c r="U1" s="21"/>
      <c r="AX1" s="7" t="s">
        <v>30</v>
      </c>
    </row>
    <row r="2" spans="1:76" ht="75.75" customHeight="1" x14ac:dyDescent="0.25">
      <c r="A2" s="23" t="s">
        <v>31</v>
      </c>
      <c r="B2" s="24" t="s">
        <v>32</v>
      </c>
      <c r="C2" s="25" t="s">
        <v>33</v>
      </c>
      <c r="D2" s="26"/>
      <c r="E2" s="173">
        <v>1</v>
      </c>
      <c r="F2" s="174">
        <v>2</v>
      </c>
      <c r="G2" s="174">
        <v>3</v>
      </c>
      <c r="H2" s="173">
        <v>4</v>
      </c>
      <c r="I2" s="174">
        <v>5</v>
      </c>
      <c r="J2" s="174">
        <v>6</v>
      </c>
      <c r="K2" s="173">
        <v>7</v>
      </c>
      <c r="L2" s="174">
        <v>8</v>
      </c>
      <c r="M2" s="174">
        <v>9</v>
      </c>
      <c r="N2" s="173">
        <v>10</v>
      </c>
      <c r="O2" s="174">
        <v>11</v>
      </c>
      <c r="P2" s="174">
        <v>12</v>
      </c>
      <c r="Q2" s="181" t="s">
        <v>34</v>
      </c>
      <c r="R2" s="182" t="s">
        <v>35</v>
      </c>
      <c r="S2" s="29" t="str">
        <f>IF(COUNTIF(S3:S902,"")=900,"OK","Daten kontrollieren!")</f>
        <v>OK</v>
      </c>
      <c r="AW2">
        <v>0</v>
      </c>
      <c r="AX2" t="s">
        <v>36</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5">
      <c r="A3" s="347">
        <v>1</v>
      </c>
      <c r="B3" s="350"/>
      <c r="C3" s="340" t="s">
        <v>37</v>
      </c>
      <c r="D3" s="176" t="s">
        <v>38</v>
      </c>
      <c r="E3" s="252"/>
      <c r="F3" s="252"/>
      <c r="G3" s="252"/>
      <c r="H3" s="252"/>
      <c r="I3" s="252"/>
      <c r="J3" s="252"/>
      <c r="K3" s="252"/>
      <c r="L3" s="252"/>
      <c r="M3" s="175"/>
      <c r="N3" s="175"/>
      <c r="O3" s="175"/>
      <c r="P3" s="175"/>
      <c r="Q3" s="183" t="str">
        <f t="shared" ref="Q3" si="0">IF(BK3="","",BX5)</f>
        <v/>
      </c>
      <c r="R3" s="172"/>
      <c r="S3" s="343" t="str">
        <f>IF((COUNTBLANK(E3:Q3)+COUNTBLANK(E4:Q4)+COUNTBLANK(E5:Q5))/3=COUNTBLANK(E3:Q3),"","Bitte alle drei Zeilen ausfüllen")</f>
        <v/>
      </c>
      <c r="T3" s="8" t="s">
        <v>40</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41</v>
      </c>
      <c r="BK3" s="346"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5">
      <c r="A4" s="348"/>
      <c r="B4" s="351"/>
      <c r="C4" s="341"/>
      <c r="D4" s="176" t="s">
        <v>42</v>
      </c>
      <c r="E4" s="252"/>
      <c r="F4" s="252"/>
      <c r="G4" s="252"/>
      <c r="H4" s="252"/>
      <c r="I4" s="252"/>
      <c r="J4" s="252"/>
      <c r="K4" s="252"/>
      <c r="L4" s="252"/>
      <c r="M4" s="175"/>
      <c r="N4" s="175"/>
      <c r="O4" s="175"/>
      <c r="P4" s="175"/>
      <c r="Q4" s="183"/>
      <c r="R4" s="35">
        <f>IF(R3&lt;15,0,IF(R3&lt;30,1,IF(R3&lt;45,2,3)))</f>
        <v>0</v>
      </c>
      <c r="S4" s="344"/>
      <c r="T4" s="36" t="str">
        <f>Fördertabelle!E4</f>
        <v>Schulkind</v>
      </c>
      <c r="U4" s="37">
        <f>Fördertabelle!E5</f>
        <v>1.2</v>
      </c>
      <c r="AW4">
        <v>2</v>
      </c>
      <c r="AX4" t="s">
        <v>43</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6"/>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5">
      <c r="A5" s="349"/>
      <c r="B5" s="352"/>
      <c r="C5" s="342"/>
      <c r="D5" s="177" t="s">
        <v>44</v>
      </c>
      <c r="E5" s="252" t="str">
        <f>IF(E3&gt;0,1,"")</f>
        <v/>
      </c>
      <c r="F5" s="252" t="str">
        <f t="shared" ref="F5:L5" si="4">IF(F3&gt;0,1,"")</f>
        <v/>
      </c>
      <c r="G5" s="252" t="str">
        <f t="shared" si="4"/>
        <v/>
      </c>
      <c r="H5" s="252" t="str">
        <f t="shared" si="4"/>
        <v/>
      </c>
      <c r="I5" s="252" t="str">
        <f t="shared" si="4"/>
        <v/>
      </c>
      <c r="J5" s="252" t="str">
        <f t="shared" si="4"/>
        <v/>
      </c>
      <c r="K5" s="252" t="str">
        <f t="shared" si="4"/>
        <v/>
      </c>
      <c r="L5" s="252" t="str">
        <f t="shared" si="4"/>
        <v/>
      </c>
      <c r="M5" s="175"/>
      <c r="N5" s="175"/>
      <c r="O5" s="175"/>
      <c r="P5" s="175"/>
      <c r="Q5" s="184" t="str">
        <f t="shared" ref="Q5" si="5">IF(BK3="","",BK3)</f>
        <v/>
      </c>
      <c r="R5" s="38" t="str">
        <f>IF(BK3="","",BK3)</f>
        <v/>
      </c>
      <c r="S5" s="345"/>
      <c r="T5" s="36" t="str">
        <f>Fördertabelle!G4</f>
        <v>Migration</v>
      </c>
      <c r="U5" s="37">
        <v>1.3</v>
      </c>
      <c r="AW5">
        <v>3</v>
      </c>
      <c r="AX5" t="s">
        <v>45</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6"/>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5">
      <c r="A6" s="347">
        <v>2</v>
      </c>
      <c r="B6" s="350"/>
      <c r="C6" s="340" t="s">
        <v>46</v>
      </c>
      <c r="D6" s="176" t="s">
        <v>38</v>
      </c>
      <c r="E6" s="252"/>
      <c r="F6" s="252"/>
      <c r="G6" s="252"/>
      <c r="H6" s="252"/>
      <c r="I6" s="252"/>
      <c r="J6" s="252"/>
      <c r="K6" s="252"/>
      <c r="L6" s="252"/>
      <c r="M6" s="175"/>
      <c r="N6" s="175"/>
      <c r="O6" s="175"/>
      <c r="P6" s="175"/>
      <c r="Q6" s="183" t="str">
        <f t="shared" ref="Q6" si="6">IF(BK6="","",BX8)</f>
        <v/>
      </c>
      <c r="R6" s="172"/>
      <c r="S6" s="343" t="str">
        <f>IF((COUNTBLANK(E6:Q6)+COUNTBLANK(E7:Q7)+COUNTBLANK(E8:Q8))/3=COUNTBLANK(E6:Q6),"","Bitte alle drei Zeilen ausfüllen")</f>
        <v/>
      </c>
      <c r="T6" s="36" t="str">
        <f>Fördertabelle!K4</f>
        <v>behindert</v>
      </c>
      <c r="U6" s="39">
        <f>Fördertabelle!K5</f>
        <v>4.5</v>
      </c>
      <c r="W6">
        <f t="shared" ref="W6:AH6" si="7">IF(E6=4.5,E7,0)</f>
        <v>0</v>
      </c>
      <c r="X6">
        <f t="shared" si="7"/>
        <v>0</v>
      </c>
      <c r="Y6">
        <f t="shared" si="7"/>
        <v>0</v>
      </c>
      <c r="Z6">
        <f t="shared" si="7"/>
        <v>0</v>
      </c>
      <c r="AA6">
        <f t="shared" si="7"/>
        <v>0</v>
      </c>
      <c r="AB6">
        <f t="shared" si="7"/>
        <v>0</v>
      </c>
      <c r="AC6">
        <f t="shared" si="7"/>
        <v>0</v>
      </c>
      <c r="AD6">
        <f t="shared" si="7"/>
        <v>0</v>
      </c>
      <c r="AE6">
        <f t="shared" si="7"/>
        <v>0</v>
      </c>
      <c r="AF6">
        <f t="shared" si="7"/>
        <v>0</v>
      </c>
      <c r="AG6">
        <f t="shared" si="7"/>
        <v>0</v>
      </c>
      <c r="AH6">
        <f t="shared" si="7"/>
        <v>0</v>
      </c>
      <c r="AJ6">
        <f t="shared" ref="AJ6:AU6" si="8">IF(E6=4.5,1,0)</f>
        <v>0</v>
      </c>
      <c r="AK6">
        <f t="shared" si="8"/>
        <v>0</v>
      </c>
      <c r="AL6">
        <f t="shared" si="8"/>
        <v>0</v>
      </c>
      <c r="AM6">
        <f t="shared" si="8"/>
        <v>0</v>
      </c>
      <c r="AN6">
        <f t="shared" si="8"/>
        <v>0</v>
      </c>
      <c r="AO6">
        <f t="shared" si="8"/>
        <v>0</v>
      </c>
      <c r="AP6">
        <f t="shared" si="8"/>
        <v>0</v>
      </c>
      <c r="AQ6">
        <f t="shared" si="8"/>
        <v>0</v>
      </c>
      <c r="AR6">
        <f t="shared" si="8"/>
        <v>0</v>
      </c>
      <c r="AS6">
        <f t="shared" si="8"/>
        <v>0</v>
      </c>
      <c r="AT6">
        <f t="shared" si="8"/>
        <v>0</v>
      </c>
      <c r="AU6">
        <f t="shared" si="8"/>
        <v>0</v>
      </c>
      <c r="BK6" s="346"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5">
      <c r="A7" s="348"/>
      <c r="B7" s="351"/>
      <c r="C7" s="341"/>
      <c r="D7" s="176" t="s">
        <v>42</v>
      </c>
      <c r="E7" s="252"/>
      <c r="F7" s="252"/>
      <c r="G7" s="252"/>
      <c r="H7" s="252"/>
      <c r="I7" s="252"/>
      <c r="J7" s="252"/>
      <c r="K7" s="252"/>
      <c r="L7" s="252"/>
      <c r="M7" s="175"/>
      <c r="N7" s="175"/>
      <c r="O7" s="175"/>
      <c r="P7" s="175"/>
      <c r="Q7" s="183"/>
      <c r="R7" s="35">
        <f>IF(R6&lt;15,0,IF(R6&lt;30,1,IF(R6&lt;45,2,3)))</f>
        <v>0</v>
      </c>
      <c r="S7" s="344"/>
      <c r="T7" s="36" t="s">
        <v>48</v>
      </c>
      <c r="U7" s="39">
        <f>IF(MIN('Berechnung 4_5 _ x'!E31:F32)=0,4.5,MIN('Berechnung 4_5 _ x'!E31:F32))</f>
        <v>4.5</v>
      </c>
      <c r="AY7" t="str">
        <f t="shared" ref="AY7:BJ7" si="9">IF(AY8="","",COUNTIF($E8:$P8,AY8))</f>
        <v/>
      </c>
      <c r="AZ7" t="str">
        <f t="shared" si="9"/>
        <v/>
      </c>
      <c r="BA7" t="str">
        <f t="shared" si="9"/>
        <v/>
      </c>
      <c r="BB7" t="str">
        <f t="shared" si="9"/>
        <v/>
      </c>
      <c r="BC7" t="str">
        <f t="shared" si="9"/>
        <v/>
      </c>
      <c r="BD7" t="str">
        <f t="shared" si="9"/>
        <v/>
      </c>
      <c r="BE7" t="str">
        <f t="shared" si="9"/>
        <v/>
      </c>
      <c r="BF7" t="str">
        <f t="shared" si="9"/>
        <v/>
      </c>
      <c r="BG7" t="str">
        <f t="shared" si="9"/>
        <v/>
      </c>
      <c r="BH7" t="str">
        <f t="shared" si="9"/>
        <v/>
      </c>
      <c r="BI7" t="str">
        <f t="shared" si="9"/>
        <v/>
      </c>
      <c r="BJ7" t="str">
        <f t="shared" si="9"/>
        <v/>
      </c>
      <c r="BK7" s="346"/>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5">
      <c r="A8" s="349"/>
      <c r="B8" s="352"/>
      <c r="C8" s="342"/>
      <c r="D8" s="177" t="s">
        <v>44</v>
      </c>
      <c r="E8" s="252" t="str">
        <f>IF(E6&gt;0,1,"")</f>
        <v/>
      </c>
      <c r="F8" s="252" t="str">
        <f t="shared" ref="F8:P8" si="10">IF(F6&gt;0,1,"")</f>
        <v/>
      </c>
      <c r="G8" s="252" t="str">
        <f t="shared" si="10"/>
        <v/>
      </c>
      <c r="H8" s="252" t="str">
        <f t="shared" si="10"/>
        <v/>
      </c>
      <c r="I8" s="252" t="str">
        <f t="shared" si="10"/>
        <v/>
      </c>
      <c r="J8" s="252" t="str">
        <f t="shared" si="10"/>
        <v/>
      </c>
      <c r="K8" s="252" t="str">
        <f t="shared" si="10"/>
        <v/>
      </c>
      <c r="L8" s="252" t="str">
        <f t="shared" si="10"/>
        <v/>
      </c>
      <c r="M8" s="175" t="str">
        <f t="shared" si="10"/>
        <v/>
      </c>
      <c r="N8" s="175" t="str">
        <f t="shared" si="10"/>
        <v/>
      </c>
      <c r="O8" s="175" t="str">
        <f t="shared" si="10"/>
        <v/>
      </c>
      <c r="P8" s="175" t="str">
        <f t="shared" si="10"/>
        <v/>
      </c>
      <c r="Q8" s="184" t="str">
        <f t="shared" ref="Q8" si="11">IF(BK6="","",BK6)</f>
        <v/>
      </c>
      <c r="R8" s="38" t="str">
        <f>IF(BK6="","",BK6)</f>
        <v/>
      </c>
      <c r="S8" s="345"/>
      <c r="V8" s="11"/>
      <c r="AX8" t="s">
        <v>47</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6"/>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5">
      <c r="A9" s="347">
        <v>3</v>
      </c>
      <c r="B9" s="350"/>
      <c r="C9" s="340"/>
      <c r="D9" s="176" t="s">
        <v>38</v>
      </c>
      <c r="E9" s="252"/>
      <c r="F9" s="252"/>
      <c r="G9" s="252"/>
      <c r="H9" s="252"/>
      <c r="I9" s="252"/>
      <c r="J9" s="252"/>
      <c r="K9" s="252"/>
      <c r="L9" s="252"/>
      <c r="M9" s="175"/>
      <c r="N9" s="175"/>
      <c r="O9" s="175"/>
      <c r="P9" s="175"/>
      <c r="Q9" s="183" t="str">
        <f t="shared" ref="Q9" si="12">IF(BK9="","",BX11)</f>
        <v/>
      </c>
      <c r="R9" s="172"/>
      <c r="S9" s="343" t="str">
        <f>IF((COUNTBLANK(E9:Q9)+COUNTBLANK(E10:Q10)+COUNTBLANK(E11:Q11))/3=COUNTBLANK(E9:Q9),"","Bitte alle drei Zeilen ausfüllen")</f>
        <v/>
      </c>
      <c r="T9" s="8" t="s">
        <v>50</v>
      </c>
      <c r="U9" s="9"/>
      <c r="W9">
        <f t="shared" ref="W9:AH9" si="13">IF(E9=4.5,E10,0)</f>
        <v>0</v>
      </c>
      <c r="X9">
        <f t="shared" si="13"/>
        <v>0</v>
      </c>
      <c r="Y9">
        <f t="shared" si="13"/>
        <v>0</v>
      </c>
      <c r="Z9">
        <f t="shared" si="13"/>
        <v>0</v>
      </c>
      <c r="AA9">
        <f t="shared" si="13"/>
        <v>0</v>
      </c>
      <c r="AB9">
        <f t="shared" si="13"/>
        <v>0</v>
      </c>
      <c r="AC9">
        <f t="shared" si="13"/>
        <v>0</v>
      </c>
      <c r="AD9">
        <f t="shared" si="13"/>
        <v>0</v>
      </c>
      <c r="AE9">
        <f t="shared" si="13"/>
        <v>0</v>
      </c>
      <c r="AF9">
        <f t="shared" si="13"/>
        <v>0</v>
      </c>
      <c r="AG9">
        <f t="shared" si="13"/>
        <v>0</v>
      </c>
      <c r="AH9">
        <f t="shared" si="13"/>
        <v>0</v>
      </c>
      <c r="AJ9">
        <f t="shared" ref="AJ9:AU9" si="14">IF(E9=4.5,1,0)</f>
        <v>0</v>
      </c>
      <c r="AK9">
        <f t="shared" si="14"/>
        <v>0</v>
      </c>
      <c r="AL9">
        <f t="shared" si="14"/>
        <v>0</v>
      </c>
      <c r="AM9">
        <f t="shared" si="14"/>
        <v>0</v>
      </c>
      <c r="AN9">
        <f t="shared" si="14"/>
        <v>0</v>
      </c>
      <c r="AO9">
        <f t="shared" si="14"/>
        <v>0</v>
      </c>
      <c r="AP9">
        <f t="shared" si="14"/>
        <v>0</v>
      </c>
      <c r="AQ9">
        <f t="shared" si="14"/>
        <v>0</v>
      </c>
      <c r="AR9">
        <f t="shared" si="14"/>
        <v>0</v>
      </c>
      <c r="AS9">
        <f t="shared" si="14"/>
        <v>0</v>
      </c>
      <c r="AT9">
        <f t="shared" si="14"/>
        <v>0</v>
      </c>
      <c r="AU9">
        <f t="shared" si="14"/>
        <v>0</v>
      </c>
      <c r="AX9" t="s">
        <v>49</v>
      </c>
      <c r="BK9" s="346"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5">
      <c r="A10" s="348"/>
      <c r="B10" s="351"/>
      <c r="C10" s="341"/>
      <c r="D10" s="176" t="s">
        <v>42</v>
      </c>
      <c r="E10" s="252"/>
      <c r="F10" s="252"/>
      <c r="G10" s="252"/>
      <c r="H10" s="252"/>
      <c r="I10" s="252"/>
      <c r="J10" s="252"/>
      <c r="K10" s="252"/>
      <c r="L10" s="252"/>
      <c r="M10" s="175"/>
      <c r="N10" s="175"/>
      <c r="O10" s="175"/>
      <c r="P10" s="175"/>
      <c r="Q10" s="183"/>
      <c r="R10" s="35">
        <f>IF(R9&lt;15,0,IF(R9&lt;30,1,IF(R9&lt;45,2,3)))</f>
        <v>0</v>
      </c>
      <c r="S10" s="344"/>
      <c r="T10" s="14" t="str">
        <f>Fördertabelle!A6</f>
        <v>&gt;1-2 Std.</v>
      </c>
      <c r="U10" s="9">
        <f>Fördertabelle!B6</f>
        <v>0.5</v>
      </c>
      <c r="AX10" t="s">
        <v>39</v>
      </c>
      <c r="AY10" t="str">
        <f t="shared" ref="AY10:BJ10" si="15">IF(AY11="","",COUNTIF($E11:$P11,AY11))</f>
        <v/>
      </c>
      <c r="AZ10" t="str">
        <f t="shared" si="15"/>
        <v/>
      </c>
      <c r="BA10" t="str">
        <f t="shared" si="15"/>
        <v/>
      </c>
      <c r="BB10" t="str">
        <f t="shared" si="15"/>
        <v/>
      </c>
      <c r="BC10" t="str">
        <f t="shared" si="15"/>
        <v/>
      </c>
      <c r="BD10" t="str">
        <f t="shared" si="15"/>
        <v/>
      </c>
      <c r="BE10" t="str">
        <f t="shared" si="15"/>
        <v/>
      </c>
      <c r="BF10" t="str">
        <f t="shared" si="15"/>
        <v/>
      </c>
      <c r="BG10" t="str">
        <f t="shared" si="15"/>
        <v/>
      </c>
      <c r="BH10" t="str">
        <f t="shared" si="15"/>
        <v/>
      </c>
      <c r="BI10" t="str">
        <f t="shared" si="15"/>
        <v/>
      </c>
      <c r="BJ10" t="str">
        <f t="shared" si="15"/>
        <v/>
      </c>
      <c r="BK10" s="346"/>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5">
      <c r="A11" s="349"/>
      <c r="B11" s="352"/>
      <c r="C11" s="342"/>
      <c r="D11" s="177" t="s">
        <v>44</v>
      </c>
      <c r="E11" s="252" t="str">
        <f>IF(E9&gt;0,1,"")</f>
        <v/>
      </c>
      <c r="F11" s="252" t="str">
        <f t="shared" ref="F11:P11" si="16">IF(F9&gt;0,1,"")</f>
        <v/>
      </c>
      <c r="G11" s="252" t="str">
        <f t="shared" si="16"/>
        <v/>
      </c>
      <c r="H11" s="252" t="str">
        <f t="shared" si="16"/>
        <v/>
      </c>
      <c r="I11" s="252" t="str">
        <f t="shared" si="16"/>
        <v/>
      </c>
      <c r="J11" s="252" t="str">
        <f t="shared" si="16"/>
        <v/>
      </c>
      <c r="K11" s="252" t="str">
        <f t="shared" si="16"/>
        <v/>
      </c>
      <c r="L11" s="252" t="str">
        <f t="shared" si="16"/>
        <v/>
      </c>
      <c r="M11" s="175" t="str">
        <f t="shared" si="16"/>
        <v/>
      </c>
      <c r="N11" s="175" t="str">
        <f t="shared" si="16"/>
        <v/>
      </c>
      <c r="O11" s="175" t="str">
        <f t="shared" si="16"/>
        <v/>
      </c>
      <c r="P11" s="175" t="str">
        <f t="shared" si="16"/>
        <v/>
      </c>
      <c r="Q11" s="184" t="str">
        <f t="shared" ref="Q11" si="17">IF(BK9="","",BK9)</f>
        <v/>
      </c>
      <c r="R11" s="38" t="str">
        <f>IF(BK9="","",BK9)</f>
        <v/>
      </c>
      <c r="S11" s="345"/>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6"/>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5">
      <c r="A12" s="347">
        <v>4</v>
      </c>
      <c r="B12" s="350"/>
      <c r="C12" s="340"/>
      <c r="D12" s="176" t="s">
        <v>38</v>
      </c>
      <c r="E12" s="252"/>
      <c r="F12" s="252"/>
      <c r="G12" s="252"/>
      <c r="H12" s="252"/>
      <c r="I12" s="252"/>
      <c r="J12" s="252"/>
      <c r="K12" s="252"/>
      <c r="L12" s="252"/>
      <c r="M12" s="175"/>
      <c r="N12" s="175"/>
      <c r="O12" s="175"/>
      <c r="P12" s="175"/>
      <c r="Q12" s="183" t="str">
        <f t="shared" ref="Q12" si="18">IF(BK12="","",BX14)</f>
        <v/>
      </c>
      <c r="R12" s="172"/>
      <c r="S12" s="343" t="str">
        <f>IF((COUNTBLANK(E12:Q12)+COUNTBLANK(E13:Q13)+COUNTBLANK(E14:Q14))/3=COUNTBLANK(E12:Q12),"","Bitte alle drei Zeilen ausfüllen")</f>
        <v/>
      </c>
      <c r="T12" s="14" t="str">
        <f>Fördertabelle!A8</f>
        <v>&gt;3-4 Std.</v>
      </c>
      <c r="U12" s="9">
        <f>Fördertabelle!B8</f>
        <v>1</v>
      </c>
      <c r="W12">
        <f t="shared" ref="W12:AH12" si="19">IF(E12=4.5,E13,0)</f>
        <v>0</v>
      </c>
      <c r="X12">
        <f t="shared" si="19"/>
        <v>0</v>
      </c>
      <c r="Y12">
        <f t="shared" si="19"/>
        <v>0</v>
      </c>
      <c r="Z12">
        <f t="shared" si="19"/>
        <v>0</v>
      </c>
      <c r="AA12">
        <f t="shared" si="19"/>
        <v>0</v>
      </c>
      <c r="AB12">
        <f t="shared" si="19"/>
        <v>0</v>
      </c>
      <c r="AC12">
        <f t="shared" si="19"/>
        <v>0</v>
      </c>
      <c r="AD12">
        <f t="shared" si="19"/>
        <v>0</v>
      </c>
      <c r="AE12">
        <f t="shared" si="19"/>
        <v>0</v>
      </c>
      <c r="AF12">
        <f t="shared" si="19"/>
        <v>0</v>
      </c>
      <c r="AG12">
        <f t="shared" si="19"/>
        <v>0</v>
      </c>
      <c r="AH12">
        <f t="shared" si="19"/>
        <v>0</v>
      </c>
      <c r="AJ12">
        <f t="shared" ref="AJ12:AU12" si="20">IF(E12=4.5,1,0)</f>
        <v>0</v>
      </c>
      <c r="AK12">
        <f t="shared" si="20"/>
        <v>0</v>
      </c>
      <c r="AL12">
        <f t="shared" si="20"/>
        <v>0</v>
      </c>
      <c r="AM12">
        <f t="shared" si="20"/>
        <v>0</v>
      </c>
      <c r="AN12">
        <f t="shared" si="20"/>
        <v>0</v>
      </c>
      <c r="AO12">
        <f t="shared" si="20"/>
        <v>0</v>
      </c>
      <c r="AP12">
        <f t="shared" si="20"/>
        <v>0</v>
      </c>
      <c r="AQ12">
        <f t="shared" si="20"/>
        <v>0</v>
      </c>
      <c r="AR12">
        <f t="shared" si="20"/>
        <v>0</v>
      </c>
      <c r="AS12">
        <f t="shared" si="20"/>
        <v>0</v>
      </c>
      <c r="AT12">
        <f t="shared" si="20"/>
        <v>0</v>
      </c>
      <c r="AU12">
        <f t="shared" si="20"/>
        <v>0</v>
      </c>
      <c r="BK12" s="346"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5">
      <c r="A13" s="348"/>
      <c r="B13" s="351"/>
      <c r="C13" s="341"/>
      <c r="D13" s="176" t="s">
        <v>42</v>
      </c>
      <c r="E13" s="252"/>
      <c r="F13" s="252"/>
      <c r="G13" s="252"/>
      <c r="H13" s="252"/>
      <c r="I13" s="252"/>
      <c r="J13" s="252"/>
      <c r="K13" s="252"/>
      <c r="L13" s="252"/>
      <c r="M13" s="175"/>
      <c r="N13" s="175"/>
      <c r="O13" s="175"/>
      <c r="P13" s="175"/>
      <c r="Q13" s="183"/>
      <c r="R13" s="35">
        <f>IF(R12&lt;15,0,IF(R12&lt;30,1,IF(R12&lt;45,2,3)))</f>
        <v>0</v>
      </c>
      <c r="S13" s="344"/>
      <c r="T13" s="14" t="str">
        <f>Fördertabelle!A9</f>
        <v>&gt;4-5 Std.</v>
      </c>
      <c r="U13" s="9">
        <f>Fördertabelle!B9</f>
        <v>1.25</v>
      </c>
      <c r="AY13" t="str">
        <f t="shared" ref="AY13:BJ13" si="21">IF(AY14="","",COUNTIF($E14:$P14,AY14))</f>
        <v/>
      </c>
      <c r="AZ13" t="str">
        <f t="shared" si="21"/>
        <v/>
      </c>
      <c r="BA13" t="str">
        <f t="shared" si="21"/>
        <v/>
      </c>
      <c r="BB13" t="str">
        <f t="shared" si="21"/>
        <v/>
      </c>
      <c r="BC13" t="str">
        <f t="shared" si="21"/>
        <v/>
      </c>
      <c r="BD13" t="str">
        <f t="shared" si="21"/>
        <v/>
      </c>
      <c r="BE13" t="str">
        <f t="shared" si="21"/>
        <v/>
      </c>
      <c r="BF13" t="str">
        <f t="shared" si="21"/>
        <v/>
      </c>
      <c r="BG13" t="str">
        <f t="shared" si="21"/>
        <v/>
      </c>
      <c r="BH13" t="str">
        <f t="shared" si="21"/>
        <v/>
      </c>
      <c r="BI13" t="str">
        <f t="shared" si="21"/>
        <v/>
      </c>
      <c r="BJ13" t="str">
        <f t="shared" si="21"/>
        <v/>
      </c>
      <c r="BK13" s="346"/>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5">
      <c r="A14" s="349"/>
      <c r="B14" s="352"/>
      <c r="C14" s="342"/>
      <c r="D14" s="177" t="s">
        <v>44</v>
      </c>
      <c r="E14" s="252" t="str">
        <f>IF(E12&gt;0,1,"")</f>
        <v/>
      </c>
      <c r="F14" s="252" t="str">
        <f t="shared" ref="F14:P14" si="22">IF(F12&gt;0,1,"")</f>
        <v/>
      </c>
      <c r="G14" s="252" t="str">
        <f t="shared" si="22"/>
        <v/>
      </c>
      <c r="H14" s="252" t="str">
        <f t="shared" si="22"/>
        <v/>
      </c>
      <c r="I14" s="252" t="str">
        <f t="shared" si="22"/>
        <v/>
      </c>
      <c r="J14" s="252" t="str">
        <f t="shared" si="22"/>
        <v/>
      </c>
      <c r="K14" s="252" t="str">
        <f t="shared" si="22"/>
        <v/>
      </c>
      <c r="L14" s="252" t="str">
        <f t="shared" si="22"/>
        <v/>
      </c>
      <c r="M14" s="175" t="str">
        <f t="shared" si="22"/>
        <v/>
      </c>
      <c r="N14" s="175" t="str">
        <f t="shared" si="22"/>
        <v/>
      </c>
      <c r="O14" s="175" t="str">
        <f t="shared" si="22"/>
        <v/>
      </c>
      <c r="P14" s="175" t="str">
        <f t="shared" si="22"/>
        <v/>
      </c>
      <c r="Q14" s="184" t="str">
        <f t="shared" ref="Q14" si="23">IF(BK12="","",BK12)</f>
        <v/>
      </c>
      <c r="R14" s="38" t="str">
        <f>IF(BK12="","",BK12)</f>
        <v/>
      </c>
      <c r="S14" s="345"/>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6"/>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5">
      <c r="A15" s="347">
        <v>5</v>
      </c>
      <c r="B15" s="350"/>
      <c r="C15" s="340"/>
      <c r="D15" s="176" t="s">
        <v>38</v>
      </c>
      <c r="E15" s="252"/>
      <c r="F15" s="252"/>
      <c r="G15" s="252"/>
      <c r="H15" s="252"/>
      <c r="I15" s="252"/>
      <c r="J15" s="252"/>
      <c r="K15" s="252"/>
      <c r="L15" s="252"/>
      <c r="M15" s="175"/>
      <c r="N15" s="175"/>
      <c r="O15" s="175"/>
      <c r="P15" s="175"/>
      <c r="Q15" s="183" t="str">
        <f t="shared" ref="Q15" si="24">IF(BK15="","",BX17)</f>
        <v/>
      </c>
      <c r="R15" s="172"/>
      <c r="S15" s="343" t="str">
        <f>IF((COUNTBLANK(E15:Q15)+COUNTBLANK(E16:Q16)+COUNTBLANK(E17:Q17))/3=COUNTBLANK(E15:Q15),"","Bitte alle drei Zeilen ausfüllen")</f>
        <v/>
      </c>
      <c r="T15" s="14" t="str">
        <f>Fördertabelle!A11</f>
        <v>&gt;6-7 Std.</v>
      </c>
      <c r="U15" s="9">
        <f>Fördertabelle!B11</f>
        <v>1.75</v>
      </c>
      <c r="W15">
        <f t="shared" ref="W15:AH15" si="25">IF(E15=4.5,E16,0)</f>
        <v>0</v>
      </c>
      <c r="X15">
        <f t="shared" si="25"/>
        <v>0</v>
      </c>
      <c r="Y15">
        <f t="shared" si="25"/>
        <v>0</v>
      </c>
      <c r="Z15">
        <f t="shared" si="25"/>
        <v>0</v>
      </c>
      <c r="AA15">
        <f t="shared" si="25"/>
        <v>0</v>
      </c>
      <c r="AB15">
        <f t="shared" si="25"/>
        <v>0</v>
      </c>
      <c r="AC15">
        <f t="shared" si="25"/>
        <v>0</v>
      </c>
      <c r="AD15">
        <f t="shared" si="25"/>
        <v>0</v>
      </c>
      <c r="AE15">
        <f t="shared" si="25"/>
        <v>0</v>
      </c>
      <c r="AF15">
        <f t="shared" si="25"/>
        <v>0</v>
      </c>
      <c r="AG15">
        <f t="shared" si="25"/>
        <v>0</v>
      </c>
      <c r="AH15">
        <f t="shared" si="25"/>
        <v>0</v>
      </c>
      <c r="AJ15">
        <f t="shared" ref="AJ15:AU15" si="26">IF(E15=4.5,1,0)</f>
        <v>0</v>
      </c>
      <c r="AK15">
        <f t="shared" si="26"/>
        <v>0</v>
      </c>
      <c r="AL15">
        <f t="shared" si="26"/>
        <v>0</v>
      </c>
      <c r="AM15">
        <f t="shared" si="26"/>
        <v>0</v>
      </c>
      <c r="AN15">
        <f t="shared" si="26"/>
        <v>0</v>
      </c>
      <c r="AO15">
        <f t="shared" si="26"/>
        <v>0</v>
      </c>
      <c r="AP15">
        <f t="shared" si="26"/>
        <v>0</v>
      </c>
      <c r="AQ15">
        <f t="shared" si="26"/>
        <v>0</v>
      </c>
      <c r="AR15">
        <f t="shared" si="26"/>
        <v>0</v>
      </c>
      <c r="AS15">
        <f t="shared" si="26"/>
        <v>0</v>
      </c>
      <c r="AT15">
        <f t="shared" si="26"/>
        <v>0</v>
      </c>
      <c r="AU15">
        <f t="shared" si="26"/>
        <v>0</v>
      </c>
      <c r="BK15" s="346"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5">
      <c r="A16" s="348"/>
      <c r="B16" s="351"/>
      <c r="C16" s="341"/>
      <c r="D16" s="176" t="s">
        <v>42</v>
      </c>
      <c r="E16" s="252"/>
      <c r="F16" s="252"/>
      <c r="G16" s="252"/>
      <c r="H16" s="252"/>
      <c r="I16" s="252"/>
      <c r="J16" s="252"/>
      <c r="K16" s="252"/>
      <c r="L16" s="252"/>
      <c r="M16" s="175"/>
      <c r="N16" s="175"/>
      <c r="O16" s="175"/>
      <c r="P16" s="175"/>
      <c r="Q16" s="183"/>
      <c r="R16" s="35">
        <f>IF(R15&lt;15,0,IF(R15&lt;30,1,IF(R15&lt;45,2,3)))</f>
        <v>0</v>
      </c>
      <c r="S16" s="344"/>
      <c r="T16" s="14" t="str">
        <f>Fördertabelle!A12</f>
        <v>&gt;7-8 Std.</v>
      </c>
      <c r="U16" s="9">
        <f>Fördertabelle!B12</f>
        <v>2</v>
      </c>
      <c r="AY16" t="str">
        <f t="shared" ref="AY16:BJ16" si="27">IF(AY17="","",COUNTIF($E17:$P17,AY17))</f>
        <v/>
      </c>
      <c r="AZ16" t="str">
        <f t="shared" si="27"/>
        <v/>
      </c>
      <c r="BA16" t="str">
        <f t="shared" si="27"/>
        <v/>
      </c>
      <c r="BB16" t="str">
        <f t="shared" si="27"/>
        <v/>
      </c>
      <c r="BC16" t="str">
        <f t="shared" si="27"/>
        <v/>
      </c>
      <c r="BD16" t="str">
        <f t="shared" si="27"/>
        <v/>
      </c>
      <c r="BE16" t="str">
        <f t="shared" si="27"/>
        <v/>
      </c>
      <c r="BF16" t="str">
        <f t="shared" si="27"/>
        <v/>
      </c>
      <c r="BG16" t="str">
        <f t="shared" si="27"/>
        <v/>
      </c>
      <c r="BH16" t="str">
        <f t="shared" si="27"/>
        <v/>
      </c>
      <c r="BI16" t="str">
        <f t="shared" si="27"/>
        <v/>
      </c>
      <c r="BJ16" t="str">
        <f t="shared" si="27"/>
        <v/>
      </c>
      <c r="BK16" s="346"/>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5">
      <c r="A17" s="349"/>
      <c r="B17" s="352"/>
      <c r="C17" s="342"/>
      <c r="D17" s="177" t="s">
        <v>44</v>
      </c>
      <c r="E17" s="252" t="str">
        <f>IF(E15&gt;0,1,"")</f>
        <v/>
      </c>
      <c r="F17" s="252" t="str">
        <f t="shared" ref="F17:P17" si="28">IF(F15&gt;0,1,"")</f>
        <v/>
      </c>
      <c r="G17" s="252" t="str">
        <f t="shared" si="28"/>
        <v/>
      </c>
      <c r="H17" s="252" t="str">
        <f t="shared" si="28"/>
        <v/>
      </c>
      <c r="I17" s="252" t="str">
        <f t="shared" si="28"/>
        <v/>
      </c>
      <c r="J17" s="252" t="str">
        <f t="shared" si="28"/>
        <v/>
      </c>
      <c r="K17" s="252" t="str">
        <f t="shared" si="28"/>
        <v/>
      </c>
      <c r="L17" s="252" t="str">
        <f t="shared" si="28"/>
        <v/>
      </c>
      <c r="M17" s="175" t="str">
        <f t="shared" si="28"/>
        <v/>
      </c>
      <c r="N17" s="175" t="str">
        <f t="shared" si="28"/>
        <v/>
      </c>
      <c r="O17" s="175" t="str">
        <f t="shared" si="28"/>
        <v/>
      </c>
      <c r="P17" s="175" t="str">
        <f t="shared" si="28"/>
        <v/>
      </c>
      <c r="Q17" s="184" t="str">
        <f t="shared" ref="Q17" si="29">IF(BK15="","",BK15)</f>
        <v/>
      </c>
      <c r="R17" s="38" t="str">
        <f>IF(BK15="","",BK15)</f>
        <v/>
      </c>
      <c r="S17" s="345"/>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6"/>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5">
      <c r="A18" s="347">
        <v>6</v>
      </c>
      <c r="B18" s="350"/>
      <c r="C18" s="340"/>
      <c r="D18" s="176" t="s">
        <v>38</v>
      </c>
      <c r="E18" s="252"/>
      <c r="F18" s="252"/>
      <c r="G18" s="252"/>
      <c r="H18" s="252"/>
      <c r="I18" s="252"/>
      <c r="J18" s="252"/>
      <c r="K18" s="252"/>
      <c r="L18" s="252"/>
      <c r="M18" s="175"/>
      <c r="N18" s="175"/>
      <c r="O18" s="175"/>
      <c r="P18" s="175"/>
      <c r="Q18" s="183" t="str">
        <f t="shared" ref="Q18" si="30">IF(BK18="","",BX20)</f>
        <v/>
      </c>
      <c r="R18" s="172"/>
      <c r="S18" s="343" t="str">
        <f>IF((COUNTBLANK(E18:Q18)+COUNTBLANK(E19:Q19)+COUNTBLANK(E20:Q20))/3=COUNTBLANK(E18:Q18),"","Bitte alle drei Zeilen ausfüllen")</f>
        <v/>
      </c>
      <c r="T18" s="14" t="str">
        <f>Fördertabelle!A14</f>
        <v>&gt;9 Std.</v>
      </c>
      <c r="U18" s="9">
        <f>Fördertabelle!B14</f>
        <v>2.5</v>
      </c>
      <c r="W18">
        <f t="shared" ref="W18:AH18" si="31">IF(E18=4.5,E19,0)</f>
        <v>0</v>
      </c>
      <c r="X18">
        <f t="shared" si="31"/>
        <v>0</v>
      </c>
      <c r="Y18">
        <f t="shared" si="31"/>
        <v>0</v>
      </c>
      <c r="Z18">
        <f t="shared" si="31"/>
        <v>0</v>
      </c>
      <c r="AA18">
        <f t="shared" si="31"/>
        <v>0</v>
      </c>
      <c r="AB18">
        <f t="shared" si="31"/>
        <v>0</v>
      </c>
      <c r="AC18">
        <f t="shared" si="31"/>
        <v>0</v>
      </c>
      <c r="AD18">
        <f t="shared" si="31"/>
        <v>0</v>
      </c>
      <c r="AE18">
        <f t="shared" si="31"/>
        <v>0</v>
      </c>
      <c r="AF18">
        <f t="shared" si="31"/>
        <v>0</v>
      </c>
      <c r="AG18">
        <f t="shared" si="31"/>
        <v>0</v>
      </c>
      <c r="AH18">
        <f t="shared" si="31"/>
        <v>0</v>
      </c>
      <c r="AJ18">
        <f t="shared" ref="AJ18:AU18" si="32">IF(E18=4.5,1,0)</f>
        <v>0</v>
      </c>
      <c r="AK18">
        <f t="shared" si="32"/>
        <v>0</v>
      </c>
      <c r="AL18">
        <f t="shared" si="32"/>
        <v>0</v>
      </c>
      <c r="AM18">
        <f t="shared" si="32"/>
        <v>0</v>
      </c>
      <c r="AN18">
        <f t="shared" si="32"/>
        <v>0</v>
      </c>
      <c r="AO18">
        <f t="shared" si="32"/>
        <v>0</v>
      </c>
      <c r="AP18">
        <f t="shared" si="32"/>
        <v>0</v>
      </c>
      <c r="AQ18">
        <f t="shared" si="32"/>
        <v>0</v>
      </c>
      <c r="AR18">
        <f t="shared" si="32"/>
        <v>0</v>
      </c>
      <c r="AS18">
        <f t="shared" si="32"/>
        <v>0</v>
      </c>
      <c r="AT18">
        <f t="shared" si="32"/>
        <v>0</v>
      </c>
      <c r="AU18">
        <f t="shared" si="32"/>
        <v>0</v>
      </c>
      <c r="BK18" s="346"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5">
      <c r="A19" s="348"/>
      <c r="B19" s="351"/>
      <c r="C19" s="341"/>
      <c r="D19" s="176" t="s">
        <v>42</v>
      </c>
      <c r="E19" s="252"/>
      <c r="F19" s="252"/>
      <c r="G19" s="252"/>
      <c r="H19" s="252"/>
      <c r="I19" s="252"/>
      <c r="J19" s="252"/>
      <c r="K19" s="252"/>
      <c r="L19" s="252"/>
      <c r="M19" s="175"/>
      <c r="N19" s="175"/>
      <c r="O19" s="175"/>
      <c r="P19" s="175"/>
      <c r="Q19" s="183"/>
      <c r="R19" s="35">
        <f>IF(R18&lt;15,0,IF(R18&lt;30,1,IF(R18&lt;45,2,3)))</f>
        <v>0</v>
      </c>
      <c r="S19" s="344"/>
      <c r="T19" s="191"/>
      <c r="AY19" t="str">
        <f t="shared" ref="AY19:BJ19" si="33">IF(AY20="","",COUNTIF($E20:$P20,AY20))</f>
        <v/>
      </c>
      <c r="AZ19" t="str">
        <f t="shared" si="33"/>
        <v/>
      </c>
      <c r="BA19" t="str">
        <f t="shared" si="33"/>
        <v/>
      </c>
      <c r="BB19" t="str">
        <f t="shared" si="33"/>
        <v/>
      </c>
      <c r="BC19" t="str">
        <f t="shared" si="33"/>
        <v/>
      </c>
      <c r="BD19" t="str">
        <f t="shared" si="33"/>
        <v/>
      </c>
      <c r="BE19" t="str">
        <f t="shared" si="33"/>
        <v/>
      </c>
      <c r="BF19" t="str">
        <f t="shared" si="33"/>
        <v/>
      </c>
      <c r="BG19" t="str">
        <f t="shared" si="33"/>
        <v/>
      </c>
      <c r="BH19" t="str">
        <f t="shared" si="33"/>
        <v/>
      </c>
      <c r="BI19" t="str">
        <f t="shared" si="33"/>
        <v/>
      </c>
      <c r="BJ19" t="str">
        <f t="shared" si="33"/>
        <v/>
      </c>
      <c r="BK19" s="346"/>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5">
      <c r="A20" s="349"/>
      <c r="B20" s="352"/>
      <c r="C20" s="342"/>
      <c r="D20" s="177" t="s">
        <v>44</v>
      </c>
      <c r="E20" s="252" t="str">
        <f>IF(E18&gt;0,1,"")</f>
        <v/>
      </c>
      <c r="F20" s="252" t="str">
        <f t="shared" ref="F20:P20" si="34">IF(F18&gt;0,1,"")</f>
        <v/>
      </c>
      <c r="G20" s="252" t="str">
        <f t="shared" si="34"/>
        <v/>
      </c>
      <c r="H20" s="252" t="str">
        <f t="shared" si="34"/>
        <v/>
      </c>
      <c r="I20" s="252" t="str">
        <f t="shared" si="34"/>
        <v/>
      </c>
      <c r="J20" s="252" t="str">
        <f t="shared" si="34"/>
        <v/>
      </c>
      <c r="K20" s="252" t="str">
        <f t="shared" si="34"/>
        <v/>
      </c>
      <c r="L20" s="252" t="str">
        <f t="shared" si="34"/>
        <v/>
      </c>
      <c r="M20" s="175" t="str">
        <f t="shared" si="34"/>
        <v/>
      </c>
      <c r="N20" s="175" t="str">
        <f t="shared" si="34"/>
        <v/>
      </c>
      <c r="O20" s="175" t="str">
        <f t="shared" si="34"/>
        <v/>
      </c>
      <c r="P20" s="175" t="str">
        <f t="shared" si="34"/>
        <v/>
      </c>
      <c r="Q20" s="184" t="str">
        <f t="shared" ref="Q20" si="35">IF(BK18="","",BK18)</f>
        <v/>
      </c>
      <c r="R20" s="38" t="str">
        <f>IF(BK18="","",BK18)</f>
        <v/>
      </c>
      <c r="S20" s="345"/>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6"/>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5">
      <c r="A21" s="347">
        <v>7</v>
      </c>
      <c r="B21" s="350"/>
      <c r="C21" s="340"/>
      <c r="D21" s="176" t="s">
        <v>38</v>
      </c>
      <c r="E21" s="252"/>
      <c r="F21" s="252"/>
      <c r="G21" s="252"/>
      <c r="H21" s="252"/>
      <c r="I21" s="252"/>
      <c r="J21" s="252"/>
      <c r="K21" s="252"/>
      <c r="L21" s="252"/>
      <c r="M21" s="175"/>
      <c r="N21" s="175"/>
      <c r="O21" s="175"/>
      <c r="P21" s="175"/>
      <c r="Q21" s="183" t="str">
        <f t="shared" ref="Q21" si="36">IF(BK21="","",BX23)</f>
        <v/>
      </c>
      <c r="R21" s="172"/>
      <c r="S21" s="353" t="str">
        <f>IF((COUNTBLANK(E21:Q21)+COUNTBLANK(E22:Q22)+COUNTBLANK(E23:Q23))/3=COUNTBLANK(E21:Q21),"","Bitte alle drei Zeilen ausfüllen")</f>
        <v/>
      </c>
      <c r="T21" s="210"/>
      <c r="U21" s="211"/>
      <c r="W21">
        <f t="shared" ref="W21:AH21" si="37">IF(E21=4.5,E22,0)</f>
        <v>0</v>
      </c>
      <c r="X21">
        <f t="shared" si="37"/>
        <v>0</v>
      </c>
      <c r="Y21">
        <f t="shared" si="37"/>
        <v>0</v>
      </c>
      <c r="Z21">
        <f t="shared" si="37"/>
        <v>0</v>
      </c>
      <c r="AA21">
        <f t="shared" si="37"/>
        <v>0</v>
      </c>
      <c r="AB21">
        <f t="shared" si="37"/>
        <v>0</v>
      </c>
      <c r="AC21">
        <f t="shared" si="37"/>
        <v>0</v>
      </c>
      <c r="AD21">
        <f t="shared" si="37"/>
        <v>0</v>
      </c>
      <c r="AE21">
        <f t="shared" si="37"/>
        <v>0</v>
      </c>
      <c r="AF21">
        <f t="shared" si="37"/>
        <v>0</v>
      </c>
      <c r="AG21">
        <f t="shared" si="37"/>
        <v>0</v>
      </c>
      <c r="AH21">
        <f t="shared" si="37"/>
        <v>0</v>
      </c>
      <c r="AJ21">
        <f t="shared" ref="AJ21:AU21" si="38">IF(E21=4.5,1,0)</f>
        <v>0</v>
      </c>
      <c r="AK21">
        <f t="shared" si="38"/>
        <v>0</v>
      </c>
      <c r="AL21">
        <f t="shared" si="38"/>
        <v>0</v>
      </c>
      <c r="AM21">
        <f t="shared" si="38"/>
        <v>0</v>
      </c>
      <c r="AN21">
        <f t="shared" si="38"/>
        <v>0</v>
      </c>
      <c r="AO21">
        <f t="shared" si="38"/>
        <v>0</v>
      </c>
      <c r="AP21">
        <f t="shared" si="38"/>
        <v>0</v>
      </c>
      <c r="AQ21">
        <f t="shared" si="38"/>
        <v>0</v>
      </c>
      <c r="AR21">
        <f t="shared" si="38"/>
        <v>0</v>
      </c>
      <c r="AS21">
        <f t="shared" si="38"/>
        <v>0</v>
      </c>
      <c r="AT21">
        <f t="shared" si="38"/>
        <v>0</v>
      </c>
      <c r="AU21">
        <f t="shared" si="38"/>
        <v>0</v>
      </c>
      <c r="BK21" s="346"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5">
      <c r="A22" s="348"/>
      <c r="B22" s="351"/>
      <c r="C22" s="341"/>
      <c r="D22" s="176" t="s">
        <v>42</v>
      </c>
      <c r="E22" s="252"/>
      <c r="F22" s="252"/>
      <c r="G22" s="252"/>
      <c r="H22" s="252"/>
      <c r="I22" s="252"/>
      <c r="J22" s="252"/>
      <c r="K22" s="252"/>
      <c r="L22" s="252"/>
      <c r="M22" s="175"/>
      <c r="N22" s="175"/>
      <c r="O22" s="175"/>
      <c r="P22" s="175"/>
      <c r="Q22" s="183"/>
      <c r="R22" s="35">
        <f>IF(R21&lt;15,0,IF(R21&lt;30,1,IF(R21&lt;45,2,3)))</f>
        <v>0</v>
      </c>
      <c r="S22" s="354"/>
      <c r="T22" s="193"/>
      <c r="U22" s="200"/>
      <c r="V22" s="193"/>
      <c r="AY22" t="str">
        <f t="shared" ref="AY22:BJ22" si="39">IF(AY23="","",COUNTIF($E23:$P23,AY23))</f>
        <v/>
      </c>
      <c r="AZ22" t="str">
        <f t="shared" si="39"/>
        <v/>
      </c>
      <c r="BA22" t="str">
        <f t="shared" si="39"/>
        <v/>
      </c>
      <c r="BB22" t="str">
        <f t="shared" si="39"/>
        <v/>
      </c>
      <c r="BC22" t="str">
        <f t="shared" si="39"/>
        <v/>
      </c>
      <c r="BD22" t="str">
        <f t="shared" si="39"/>
        <v/>
      </c>
      <c r="BE22" t="str">
        <f t="shared" si="39"/>
        <v/>
      </c>
      <c r="BF22" t="str">
        <f t="shared" si="39"/>
        <v/>
      </c>
      <c r="BG22" t="str">
        <f t="shared" si="39"/>
        <v/>
      </c>
      <c r="BH22" t="str">
        <f t="shared" si="39"/>
        <v/>
      </c>
      <c r="BI22" t="str">
        <f t="shared" si="39"/>
        <v/>
      </c>
      <c r="BJ22" t="str">
        <f t="shared" si="39"/>
        <v/>
      </c>
      <c r="BK22" s="346"/>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5">
      <c r="A23" s="349"/>
      <c r="B23" s="352"/>
      <c r="C23" s="342"/>
      <c r="D23" s="177" t="s">
        <v>44</v>
      </c>
      <c r="E23" s="252" t="str">
        <f>IF(E21&gt;0,1,"")</f>
        <v/>
      </c>
      <c r="F23" s="252" t="str">
        <f t="shared" ref="F23:P23" si="40">IF(F21&gt;0,1,"")</f>
        <v/>
      </c>
      <c r="G23" s="252" t="str">
        <f t="shared" si="40"/>
        <v/>
      </c>
      <c r="H23" s="252" t="str">
        <f t="shared" si="40"/>
        <v/>
      </c>
      <c r="I23" s="252" t="str">
        <f t="shared" si="40"/>
        <v/>
      </c>
      <c r="J23" s="252" t="str">
        <f t="shared" si="40"/>
        <v/>
      </c>
      <c r="K23" s="252" t="str">
        <f t="shared" si="40"/>
        <v/>
      </c>
      <c r="L23" s="252" t="str">
        <f t="shared" si="40"/>
        <v/>
      </c>
      <c r="M23" s="175" t="str">
        <f t="shared" si="40"/>
        <v/>
      </c>
      <c r="N23" s="175" t="str">
        <f t="shared" si="40"/>
        <v/>
      </c>
      <c r="O23" s="175" t="str">
        <f t="shared" si="40"/>
        <v/>
      </c>
      <c r="P23" s="175" t="str">
        <f t="shared" si="40"/>
        <v/>
      </c>
      <c r="Q23" s="184" t="str">
        <f t="shared" ref="Q23" si="41">IF(BK21="","",BK21)</f>
        <v/>
      </c>
      <c r="R23" s="38" t="str">
        <f>IF(BK21="","",BK21)</f>
        <v/>
      </c>
      <c r="S23" s="355"/>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6"/>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5">
      <c r="A24" s="347">
        <v>8</v>
      </c>
      <c r="B24" s="350"/>
      <c r="C24" s="340"/>
      <c r="D24" s="176" t="s">
        <v>38</v>
      </c>
      <c r="E24" s="252"/>
      <c r="F24" s="252"/>
      <c r="G24" s="252"/>
      <c r="H24" s="252"/>
      <c r="I24" s="252"/>
      <c r="J24" s="252"/>
      <c r="K24" s="252"/>
      <c r="L24" s="252"/>
      <c r="M24" s="175"/>
      <c r="N24" s="175"/>
      <c r="O24" s="175"/>
      <c r="P24" s="175"/>
      <c r="Q24" s="183" t="str">
        <f t="shared" ref="Q24" si="42">IF(BK24="","",BX26)</f>
        <v/>
      </c>
      <c r="R24" s="172"/>
      <c r="S24" s="353" t="str">
        <f>IF((COUNTBLANK(E24:Q24)+COUNTBLANK(E25:Q25)+COUNTBLANK(E26:Q26))/3=COUNTBLANK(E24:Q24),"","Bitte alle drei Zeilen ausfüllen")</f>
        <v/>
      </c>
      <c r="T24" s="193"/>
      <c r="U24" s="200"/>
      <c r="V24" s="193"/>
      <c r="W24">
        <f t="shared" ref="W24:AH24" si="43">IF(E24=4.5,E25,0)</f>
        <v>0</v>
      </c>
      <c r="X24">
        <f t="shared" si="43"/>
        <v>0</v>
      </c>
      <c r="Y24">
        <f t="shared" si="43"/>
        <v>0</v>
      </c>
      <c r="Z24">
        <f t="shared" si="43"/>
        <v>0</v>
      </c>
      <c r="AA24">
        <f t="shared" si="43"/>
        <v>0</v>
      </c>
      <c r="AB24">
        <f t="shared" si="43"/>
        <v>0</v>
      </c>
      <c r="AC24">
        <f t="shared" si="43"/>
        <v>0</v>
      </c>
      <c r="AD24">
        <f t="shared" si="43"/>
        <v>0</v>
      </c>
      <c r="AE24">
        <f t="shared" si="43"/>
        <v>0</v>
      </c>
      <c r="AF24">
        <f t="shared" si="43"/>
        <v>0</v>
      </c>
      <c r="AG24">
        <f t="shared" si="43"/>
        <v>0</v>
      </c>
      <c r="AH24">
        <f t="shared" si="43"/>
        <v>0</v>
      </c>
      <c r="AJ24">
        <f t="shared" ref="AJ24:AU24" si="44">IF(E24=4.5,1,0)</f>
        <v>0</v>
      </c>
      <c r="AK24">
        <f t="shared" si="44"/>
        <v>0</v>
      </c>
      <c r="AL24">
        <f t="shared" si="44"/>
        <v>0</v>
      </c>
      <c r="AM24">
        <f t="shared" si="44"/>
        <v>0</v>
      </c>
      <c r="AN24">
        <f t="shared" si="44"/>
        <v>0</v>
      </c>
      <c r="AO24">
        <f t="shared" si="44"/>
        <v>0</v>
      </c>
      <c r="AP24">
        <f t="shared" si="44"/>
        <v>0</v>
      </c>
      <c r="AQ24">
        <f t="shared" si="44"/>
        <v>0</v>
      </c>
      <c r="AR24">
        <f t="shared" si="44"/>
        <v>0</v>
      </c>
      <c r="AS24">
        <f t="shared" si="44"/>
        <v>0</v>
      </c>
      <c r="AT24">
        <f t="shared" si="44"/>
        <v>0</v>
      </c>
      <c r="AU24">
        <f t="shared" si="44"/>
        <v>0</v>
      </c>
      <c r="BK24" s="346"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5">
      <c r="A25" s="348"/>
      <c r="B25" s="351"/>
      <c r="C25" s="341"/>
      <c r="D25" s="176" t="s">
        <v>42</v>
      </c>
      <c r="E25" s="252"/>
      <c r="F25" s="252"/>
      <c r="G25" s="252"/>
      <c r="H25" s="252"/>
      <c r="I25" s="252"/>
      <c r="J25" s="252"/>
      <c r="K25" s="252"/>
      <c r="L25" s="252"/>
      <c r="M25" s="175"/>
      <c r="N25" s="175"/>
      <c r="O25" s="175"/>
      <c r="P25" s="175"/>
      <c r="Q25" s="183"/>
      <c r="R25" s="35">
        <f>IF(R24&lt;15,0,IF(R24&lt;30,1,IF(R24&lt;45,2,3)))</f>
        <v>0</v>
      </c>
      <c r="S25" s="354"/>
      <c r="T25" s="193"/>
      <c r="U25" s="200"/>
      <c r="V25" s="193"/>
      <c r="AY25" t="str">
        <f t="shared" ref="AY25:BJ25" si="45">IF(AY26="","",COUNTIF($E26:$P26,AY26))</f>
        <v/>
      </c>
      <c r="AZ25" t="str">
        <f t="shared" si="45"/>
        <v/>
      </c>
      <c r="BA25" t="str">
        <f t="shared" si="45"/>
        <v/>
      </c>
      <c r="BB25" t="str">
        <f t="shared" si="45"/>
        <v/>
      </c>
      <c r="BC25" t="str">
        <f t="shared" si="45"/>
        <v/>
      </c>
      <c r="BD25" t="str">
        <f t="shared" si="45"/>
        <v/>
      </c>
      <c r="BE25" t="str">
        <f t="shared" si="45"/>
        <v/>
      </c>
      <c r="BF25" t="str">
        <f t="shared" si="45"/>
        <v/>
      </c>
      <c r="BG25" t="str">
        <f t="shared" si="45"/>
        <v/>
      </c>
      <c r="BH25" t="str">
        <f t="shared" si="45"/>
        <v/>
      </c>
      <c r="BI25" t="str">
        <f t="shared" si="45"/>
        <v/>
      </c>
      <c r="BJ25" t="str">
        <f t="shared" si="45"/>
        <v/>
      </c>
      <c r="BK25" s="346"/>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5">
      <c r="A26" s="349"/>
      <c r="B26" s="352"/>
      <c r="C26" s="342"/>
      <c r="D26" s="177" t="s">
        <v>44</v>
      </c>
      <c r="E26" s="252" t="str">
        <f>IF(E24&gt;0,1,"")</f>
        <v/>
      </c>
      <c r="F26" s="252" t="str">
        <f t="shared" ref="F26:P26" si="46">IF(F24&gt;0,1,"")</f>
        <v/>
      </c>
      <c r="G26" s="252" t="str">
        <f t="shared" si="46"/>
        <v/>
      </c>
      <c r="H26" s="252" t="str">
        <f t="shared" si="46"/>
        <v/>
      </c>
      <c r="I26" s="252" t="str">
        <f t="shared" si="46"/>
        <v/>
      </c>
      <c r="J26" s="252" t="str">
        <f t="shared" si="46"/>
        <v/>
      </c>
      <c r="K26" s="252" t="str">
        <f t="shared" si="46"/>
        <v/>
      </c>
      <c r="L26" s="252" t="str">
        <f t="shared" si="46"/>
        <v/>
      </c>
      <c r="M26" s="175" t="str">
        <f t="shared" si="46"/>
        <v/>
      </c>
      <c r="N26" s="175" t="str">
        <f t="shared" si="46"/>
        <v/>
      </c>
      <c r="O26" s="175" t="str">
        <f t="shared" si="46"/>
        <v/>
      </c>
      <c r="P26" s="175" t="str">
        <f t="shared" si="46"/>
        <v/>
      </c>
      <c r="Q26" s="184" t="str">
        <f t="shared" ref="Q26" si="47">IF(BK24="","",BK24)</f>
        <v/>
      </c>
      <c r="R26" s="38" t="str">
        <f>IF(BK24="","",BK24)</f>
        <v/>
      </c>
      <c r="S26" s="355"/>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6"/>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5">
      <c r="A27" s="347">
        <v>9</v>
      </c>
      <c r="B27" s="350"/>
      <c r="C27" s="340"/>
      <c r="D27" s="176" t="s">
        <v>38</v>
      </c>
      <c r="E27" s="252"/>
      <c r="F27" s="252"/>
      <c r="G27" s="252"/>
      <c r="H27" s="252"/>
      <c r="I27" s="252"/>
      <c r="J27" s="252"/>
      <c r="K27" s="252"/>
      <c r="L27" s="252"/>
      <c r="M27" s="175"/>
      <c r="N27" s="175"/>
      <c r="O27" s="175"/>
      <c r="P27" s="175"/>
      <c r="Q27" s="183" t="str">
        <f t="shared" ref="Q27" si="48">IF(BK27="","",BX29)</f>
        <v/>
      </c>
      <c r="R27" s="172"/>
      <c r="S27" s="353" t="str">
        <f>IF((COUNTBLANK(E27:Q27)+COUNTBLANK(E28:Q28)+COUNTBLANK(E29:Q29))/3=COUNTBLANK(E27:Q27),"","Bitte alle drei Zeilen ausfüllen")</f>
        <v/>
      </c>
      <c r="T27" s="193"/>
      <c r="U27" s="200"/>
      <c r="V27" s="193"/>
      <c r="W27">
        <f t="shared" ref="W27:AH27" si="49">IF(E27=4.5,E28,0)</f>
        <v>0</v>
      </c>
      <c r="X27">
        <f t="shared" si="49"/>
        <v>0</v>
      </c>
      <c r="Y27">
        <f t="shared" si="49"/>
        <v>0</v>
      </c>
      <c r="Z27">
        <f t="shared" si="49"/>
        <v>0</v>
      </c>
      <c r="AA27">
        <f t="shared" si="49"/>
        <v>0</v>
      </c>
      <c r="AB27">
        <f t="shared" si="49"/>
        <v>0</v>
      </c>
      <c r="AC27">
        <f t="shared" si="49"/>
        <v>0</v>
      </c>
      <c r="AD27">
        <f t="shared" si="49"/>
        <v>0</v>
      </c>
      <c r="AE27">
        <f t="shared" si="49"/>
        <v>0</v>
      </c>
      <c r="AF27">
        <f t="shared" si="49"/>
        <v>0</v>
      </c>
      <c r="AG27">
        <f t="shared" si="49"/>
        <v>0</v>
      </c>
      <c r="AH27">
        <f t="shared" si="49"/>
        <v>0</v>
      </c>
      <c r="AJ27">
        <f t="shared" ref="AJ27:AU27" si="50">IF(E27=4.5,1,0)</f>
        <v>0</v>
      </c>
      <c r="AK27">
        <f t="shared" si="50"/>
        <v>0</v>
      </c>
      <c r="AL27">
        <f t="shared" si="50"/>
        <v>0</v>
      </c>
      <c r="AM27">
        <f t="shared" si="50"/>
        <v>0</v>
      </c>
      <c r="AN27">
        <f t="shared" si="50"/>
        <v>0</v>
      </c>
      <c r="AO27">
        <f t="shared" si="50"/>
        <v>0</v>
      </c>
      <c r="AP27">
        <f t="shared" si="50"/>
        <v>0</v>
      </c>
      <c r="AQ27">
        <f t="shared" si="50"/>
        <v>0</v>
      </c>
      <c r="AR27">
        <f t="shared" si="50"/>
        <v>0</v>
      </c>
      <c r="AS27">
        <f t="shared" si="50"/>
        <v>0</v>
      </c>
      <c r="AT27">
        <f t="shared" si="50"/>
        <v>0</v>
      </c>
      <c r="AU27">
        <f t="shared" si="50"/>
        <v>0</v>
      </c>
      <c r="BK27" s="346"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5">
      <c r="A28" s="348"/>
      <c r="B28" s="351"/>
      <c r="C28" s="341"/>
      <c r="D28" s="176" t="s">
        <v>42</v>
      </c>
      <c r="E28" s="252"/>
      <c r="F28" s="252"/>
      <c r="G28" s="252"/>
      <c r="H28" s="252"/>
      <c r="I28" s="252"/>
      <c r="J28" s="252"/>
      <c r="K28" s="252"/>
      <c r="L28" s="252"/>
      <c r="M28" s="175"/>
      <c r="N28" s="175"/>
      <c r="O28" s="175"/>
      <c r="P28" s="175"/>
      <c r="Q28" s="183"/>
      <c r="R28" s="35">
        <f>IF(R27&lt;15,0,IF(R27&lt;30,1,IF(R27&lt;45,2,3)))</f>
        <v>0</v>
      </c>
      <c r="S28" s="354"/>
      <c r="T28" s="193"/>
      <c r="U28" s="200"/>
      <c r="V28" s="193"/>
      <c r="AY28" t="str">
        <f t="shared" ref="AY28:BJ28" si="51">IF(AY29="","",COUNTIF($E29:$P29,AY29))</f>
        <v/>
      </c>
      <c r="AZ28" t="str">
        <f t="shared" si="51"/>
        <v/>
      </c>
      <c r="BA28" t="str">
        <f t="shared" si="51"/>
        <v/>
      </c>
      <c r="BB28" t="str">
        <f t="shared" si="51"/>
        <v/>
      </c>
      <c r="BC28" t="str">
        <f t="shared" si="51"/>
        <v/>
      </c>
      <c r="BD28" t="str">
        <f t="shared" si="51"/>
        <v/>
      </c>
      <c r="BE28" t="str">
        <f t="shared" si="51"/>
        <v/>
      </c>
      <c r="BF28" t="str">
        <f t="shared" si="51"/>
        <v/>
      </c>
      <c r="BG28" t="str">
        <f t="shared" si="51"/>
        <v/>
      </c>
      <c r="BH28" t="str">
        <f t="shared" si="51"/>
        <v/>
      </c>
      <c r="BI28" t="str">
        <f t="shared" si="51"/>
        <v/>
      </c>
      <c r="BJ28" t="str">
        <f t="shared" si="51"/>
        <v/>
      </c>
      <c r="BK28" s="346"/>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5">
      <c r="A29" s="349"/>
      <c r="B29" s="352"/>
      <c r="C29" s="342"/>
      <c r="D29" s="177" t="s">
        <v>44</v>
      </c>
      <c r="E29" s="252" t="str">
        <f>IF(E27&gt;0,1,"")</f>
        <v/>
      </c>
      <c r="F29" s="252" t="str">
        <f t="shared" ref="F29:P29" si="52">IF(F27&gt;0,1,"")</f>
        <v/>
      </c>
      <c r="G29" s="252" t="str">
        <f t="shared" si="52"/>
        <v/>
      </c>
      <c r="H29" s="252" t="str">
        <f t="shared" si="52"/>
        <v/>
      </c>
      <c r="I29" s="252" t="str">
        <f t="shared" si="52"/>
        <v/>
      </c>
      <c r="J29" s="252" t="str">
        <f t="shared" si="52"/>
        <v/>
      </c>
      <c r="K29" s="252" t="str">
        <f t="shared" si="52"/>
        <v/>
      </c>
      <c r="L29" s="252" t="str">
        <f t="shared" si="52"/>
        <v/>
      </c>
      <c r="M29" s="175" t="str">
        <f t="shared" si="52"/>
        <v/>
      </c>
      <c r="N29" s="175" t="str">
        <f t="shared" si="52"/>
        <v/>
      </c>
      <c r="O29" s="175" t="str">
        <f t="shared" si="52"/>
        <v/>
      </c>
      <c r="P29" s="175" t="str">
        <f t="shared" si="52"/>
        <v/>
      </c>
      <c r="Q29" s="184" t="str">
        <f t="shared" ref="Q29" si="53">IF(BK27="","",BK27)</f>
        <v/>
      </c>
      <c r="R29" s="38" t="str">
        <f>IF(BK27="","",BK27)</f>
        <v/>
      </c>
      <c r="S29" s="355"/>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6"/>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5">
      <c r="A30" s="347">
        <v>10</v>
      </c>
      <c r="B30" s="350"/>
      <c r="C30" s="340"/>
      <c r="D30" s="176" t="s">
        <v>38</v>
      </c>
      <c r="E30" s="252"/>
      <c r="F30" s="252"/>
      <c r="G30" s="252"/>
      <c r="H30" s="252"/>
      <c r="I30" s="252"/>
      <c r="J30" s="252"/>
      <c r="K30" s="252"/>
      <c r="L30" s="252"/>
      <c r="M30" s="175"/>
      <c r="N30" s="175"/>
      <c r="O30" s="175"/>
      <c r="P30" s="175"/>
      <c r="Q30" s="183" t="str">
        <f t="shared" ref="Q30" si="54">IF(BK30="","",BX32)</f>
        <v/>
      </c>
      <c r="R30" s="172"/>
      <c r="S30" s="353" t="str">
        <f>IF((COUNTBLANK(E30:Q30)+COUNTBLANK(E31:Q31)+COUNTBLANK(E32:Q32))/3=COUNTBLANK(E30:Q30),"","Bitte alle drei Zeilen ausfüllen")</f>
        <v/>
      </c>
      <c r="T30" s="193"/>
      <c r="U30" s="200"/>
      <c r="V30" s="193"/>
      <c r="W30">
        <f t="shared" ref="W30:AH30" si="55">IF(E30=4.5,E31,0)</f>
        <v>0</v>
      </c>
      <c r="X30">
        <f t="shared" si="55"/>
        <v>0</v>
      </c>
      <c r="Y30">
        <f t="shared" si="55"/>
        <v>0</v>
      </c>
      <c r="Z30">
        <f t="shared" si="55"/>
        <v>0</v>
      </c>
      <c r="AA30">
        <f t="shared" si="55"/>
        <v>0</v>
      </c>
      <c r="AB30">
        <f t="shared" si="55"/>
        <v>0</v>
      </c>
      <c r="AC30">
        <f t="shared" si="55"/>
        <v>0</v>
      </c>
      <c r="AD30">
        <f t="shared" si="55"/>
        <v>0</v>
      </c>
      <c r="AE30">
        <f t="shared" si="55"/>
        <v>0</v>
      </c>
      <c r="AF30">
        <f t="shared" si="55"/>
        <v>0</v>
      </c>
      <c r="AG30">
        <f t="shared" si="55"/>
        <v>0</v>
      </c>
      <c r="AH30">
        <f t="shared" si="55"/>
        <v>0</v>
      </c>
      <c r="AJ30">
        <f t="shared" ref="AJ30:AU30" si="56">IF(E30=4.5,1,0)</f>
        <v>0</v>
      </c>
      <c r="AK30">
        <f t="shared" si="56"/>
        <v>0</v>
      </c>
      <c r="AL30">
        <f t="shared" si="56"/>
        <v>0</v>
      </c>
      <c r="AM30">
        <f t="shared" si="56"/>
        <v>0</v>
      </c>
      <c r="AN30">
        <f t="shared" si="56"/>
        <v>0</v>
      </c>
      <c r="AO30">
        <f t="shared" si="56"/>
        <v>0</v>
      </c>
      <c r="AP30">
        <f t="shared" si="56"/>
        <v>0</v>
      </c>
      <c r="AQ30">
        <f t="shared" si="56"/>
        <v>0</v>
      </c>
      <c r="AR30">
        <f t="shared" si="56"/>
        <v>0</v>
      </c>
      <c r="AS30">
        <f t="shared" si="56"/>
        <v>0</v>
      </c>
      <c r="AT30">
        <f t="shared" si="56"/>
        <v>0</v>
      </c>
      <c r="AU30">
        <f t="shared" si="56"/>
        <v>0</v>
      </c>
      <c r="BK30" s="346"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5">
      <c r="A31" s="348"/>
      <c r="B31" s="351"/>
      <c r="C31" s="341"/>
      <c r="D31" s="176" t="s">
        <v>42</v>
      </c>
      <c r="E31" s="252"/>
      <c r="F31" s="252"/>
      <c r="G31" s="252"/>
      <c r="H31" s="252"/>
      <c r="I31" s="252"/>
      <c r="J31" s="252"/>
      <c r="K31" s="252"/>
      <c r="L31" s="252"/>
      <c r="M31" s="175"/>
      <c r="N31" s="175"/>
      <c r="O31" s="175"/>
      <c r="P31" s="175"/>
      <c r="Q31" s="183"/>
      <c r="R31" s="35">
        <f>IF(R30&lt;15,0,IF(R30&lt;30,1,IF(R30&lt;45,2,3)))</f>
        <v>0</v>
      </c>
      <c r="S31" s="354"/>
      <c r="T31" s="193"/>
      <c r="U31" s="200"/>
      <c r="V31" s="193"/>
      <c r="AY31" t="str">
        <f t="shared" ref="AY31:BJ31" si="57">IF(AY32="","",COUNTIF($E32:$P32,AY32))</f>
        <v/>
      </c>
      <c r="AZ31" t="str">
        <f t="shared" si="57"/>
        <v/>
      </c>
      <c r="BA31" t="str">
        <f t="shared" si="57"/>
        <v/>
      </c>
      <c r="BB31" t="str">
        <f t="shared" si="57"/>
        <v/>
      </c>
      <c r="BC31" t="str">
        <f t="shared" si="57"/>
        <v/>
      </c>
      <c r="BD31" t="str">
        <f t="shared" si="57"/>
        <v/>
      </c>
      <c r="BE31" t="str">
        <f t="shared" si="57"/>
        <v/>
      </c>
      <c r="BF31" t="str">
        <f t="shared" si="57"/>
        <v/>
      </c>
      <c r="BG31" t="str">
        <f t="shared" si="57"/>
        <v/>
      </c>
      <c r="BH31" t="str">
        <f t="shared" si="57"/>
        <v/>
      </c>
      <c r="BI31" t="str">
        <f t="shared" si="57"/>
        <v/>
      </c>
      <c r="BJ31" t="str">
        <f t="shared" si="57"/>
        <v/>
      </c>
      <c r="BK31" s="346"/>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5">
      <c r="A32" s="349"/>
      <c r="B32" s="352"/>
      <c r="C32" s="342"/>
      <c r="D32" s="177" t="s">
        <v>44</v>
      </c>
      <c r="E32" s="252" t="str">
        <f>IF(E30&gt;0,1,"")</f>
        <v/>
      </c>
      <c r="F32" s="252" t="str">
        <f t="shared" ref="F32:P32" si="58">IF(F30&gt;0,1,"")</f>
        <v/>
      </c>
      <c r="G32" s="252" t="str">
        <f t="shared" si="58"/>
        <v/>
      </c>
      <c r="H32" s="252" t="str">
        <f t="shared" si="58"/>
        <v/>
      </c>
      <c r="I32" s="252" t="str">
        <f t="shared" si="58"/>
        <v/>
      </c>
      <c r="J32" s="252" t="str">
        <f t="shared" si="58"/>
        <v/>
      </c>
      <c r="K32" s="252" t="str">
        <f t="shared" si="58"/>
        <v/>
      </c>
      <c r="L32" s="252" t="str">
        <f t="shared" si="58"/>
        <v/>
      </c>
      <c r="M32" s="175" t="str">
        <f t="shared" si="58"/>
        <v/>
      </c>
      <c r="N32" s="175" t="str">
        <f t="shared" si="58"/>
        <v/>
      </c>
      <c r="O32" s="175" t="str">
        <f t="shared" si="58"/>
        <v/>
      </c>
      <c r="P32" s="175" t="str">
        <f t="shared" si="58"/>
        <v/>
      </c>
      <c r="Q32" s="184" t="str">
        <f t="shared" ref="Q32" si="59">IF(BK30="","",BK30)</f>
        <v/>
      </c>
      <c r="R32" s="38" t="str">
        <f>IF(BK30="","",BK30)</f>
        <v/>
      </c>
      <c r="S32" s="355"/>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6"/>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5">
      <c r="A33" s="347">
        <v>11</v>
      </c>
      <c r="B33" s="350"/>
      <c r="C33" s="340"/>
      <c r="D33" s="176" t="s">
        <v>38</v>
      </c>
      <c r="E33" s="252"/>
      <c r="F33" s="252"/>
      <c r="G33" s="252"/>
      <c r="H33" s="252"/>
      <c r="I33" s="252"/>
      <c r="J33" s="252"/>
      <c r="K33" s="252"/>
      <c r="L33" s="252"/>
      <c r="M33" s="175"/>
      <c r="N33" s="175"/>
      <c r="O33" s="175"/>
      <c r="P33" s="175"/>
      <c r="Q33" s="183" t="str">
        <f t="shared" ref="Q33" si="60">IF(BK33="","",BX35)</f>
        <v/>
      </c>
      <c r="R33" s="172"/>
      <c r="S33" s="353" t="str">
        <f>IF((COUNTBLANK(E33:Q33)+COUNTBLANK(E34:Q34)+COUNTBLANK(E35:Q35))/3=COUNTBLANK(E33:Q33),"","Bitte alle drei Zeilen ausfüllen")</f>
        <v/>
      </c>
      <c r="T33" s="193"/>
      <c r="U33" s="200"/>
      <c r="V33" s="193"/>
      <c r="W33">
        <f t="shared" ref="W33:AH33" si="61">IF(E33=4.5,E34,0)</f>
        <v>0</v>
      </c>
      <c r="X33">
        <f t="shared" si="61"/>
        <v>0</v>
      </c>
      <c r="Y33">
        <f t="shared" si="61"/>
        <v>0</v>
      </c>
      <c r="Z33">
        <f t="shared" si="61"/>
        <v>0</v>
      </c>
      <c r="AA33">
        <f t="shared" si="61"/>
        <v>0</v>
      </c>
      <c r="AB33">
        <f t="shared" si="61"/>
        <v>0</v>
      </c>
      <c r="AC33">
        <f t="shared" si="61"/>
        <v>0</v>
      </c>
      <c r="AD33">
        <f t="shared" si="61"/>
        <v>0</v>
      </c>
      <c r="AE33">
        <f t="shared" si="61"/>
        <v>0</v>
      </c>
      <c r="AF33">
        <f t="shared" si="61"/>
        <v>0</v>
      </c>
      <c r="AG33">
        <f t="shared" si="61"/>
        <v>0</v>
      </c>
      <c r="AH33">
        <f t="shared" si="61"/>
        <v>0</v>
      </c>
      <c r="AJ33">
        <f t="shared" ref="AJ33:AU33" si="62">IF(E33=4.5,1,0)</f>
        <v>0</v>
      </c>
      <c r="AK33">
        <f t="shared" si="62"/>
        <v>0</v>
      </c>
      <c r="AL33">
        <f t="shared" si="62"/>
        <v>0</v>
      </c>
      <c r="AM33">
        <f t="shared" si="62"/>
        <v>0</v>
      </c>
      <c r="AN33">
        <f t="shared" si="62"/>
        <v>0</v>
      </c>
      <c r="AO33">
        <f t="shared" si="62"/>
        <v>0</v>
      </c>
      <c r="AP33">
        <f t="shared" si="62"/>
        <v>0</v>
      </c>
      <c r="AQ33">
        <f t="shared" si="62"/>
        <v>0</v>
      </c>
      <c r="AR33">
        <f t="shared" si="62"/>
        <v>0</v>
      </c>
      <c r="AS33">
        <f t="shared" si="62"/>
        <v>0</v>
      </c>
      <c r="AT33">
        <f t="shared" si="62"/>
        <v>0</v>
      </c>
      <c r="AU33">
        <f t="shared" si="62"/>
        <v>0</v>
      </c>
      <c r="BK33" s="346"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5">
      <c r="A34" s="348"/>
      <c r="B34" s="351"/>
      <c r="C34" s="341"/>
      <c r="D34" s="176" t="s">
        <v>42</v>
      </c>
      <c r="E34" s="252"/>
      <c r="F34" s="252"/>
      <c r="G34" s="252"/>
      <c r="H34" s="252"/>
      <c r="I34" s="252"/>
      <c r="J34" s="252"/>
      <c r="K34" s="252"/>
      <c r="L34" s="252"/>
      <c r="M34" s="175"/>
      <c r="N34" s="175"/>
      <c r="O34" s="175"/>
      <c r="P34" s="175"/>
      <c r="Q34" s="183"/>
      <c r="R34" s="35">
        <f>IF(R33&lt;15,0,IF(R33&lt;30,1,IF(R33&lt;45,2,3)))</f>
        <v>0</v>
      </c>
      <c r="S34" s="354"/>
      <c r="T34" s="193"/>
      <c r="U34" s="200"/>
      <c r="V34" s="193"/>
      <c r="AY34" t="str">
        <f t="shared" ref="AY34:BJ34" si="63">IF(AY35="","",COUNTIF($E35:$P35,AY35))</f>
        <v/>
      </c>
      <c r="AZ34" t="str">
        <f t="shared" si="63"/>
        <v/>
      </c>
      <c r="BA34" t="str">
        <f t="shared" si="63"/>
        <v/>
      </c>
      <c r="BB34" t="str">
        <f t="shared" si="63"/>
        <v/>
      </c>
      <c r="BC34" t="str">
        <f t="shared" si="63"/>
        <v/>
      </c>
      <c r="BD34" t="str">
        <f t="shared" si="63"/>
        <v/>
      </c>
      <c r="BE34" t="str">
        <f t="shared" si="63"/>
        <v/>
      </c>
      <c r="BF34" t="str">
        <f t="shared" si="63"/>
        <v/>
      </c>
      <c r="BG34" t="str">
        <f t="shared" si="63"/>
        <v/>
      </c>
      <c r="BH34" t="str">
        <f t="shared" si="63"/>
        <v/>
      </c>
      <c r="BI34" t="str">
        <f t="shared" si="63"/>
        <v/>
      </c>
      <c r="BJ34" t="str">
        <f t="shared" si="63"/>
        <v/>
      </c>
      <c r="BK34" s="346"/>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5">
      <c r="A35" s="349"/>
      <c r="B35" s="352"/>
      <c r="C35" s="342"/>
      <c r="D35" s="177" t="s">
        <v>44</v>
      </c>
      <c r="E35" s="252" t="str">
        <f>IF(E33&gt;0,1,"")</f>
        <v/>
      </c>
      <c r="F35" s="252" t="str">
        <f t="shared" ref="F35:P35" si="64">IF(F33&gt;0,1,"")</f>
        <v/>
      </c>
      <c r="G35" s="252" t="str">
        <f t="shared" si="64"/>
        <v/>
      </c>
      <c r="H35" s="252" t="str">
        <f t="shared" si="64"/>
        <v/>
      </c>
      <c r="I35" s="252" t="str">
        <f t="shared" si="64"/>
        <v/>
      </c>
      <c r="J35" s="252" t="str">
        <f t="shared" si="64"/>
        <v/>
      </c>
      <c r="K35" s="252" t="str">
        <f t="shared" si="64"/>
        <v/>
      </c>
      <c r="L35" s="252" t="str">
        <f t="shared" si="64"/>
        <v/>
      </c>
      <c r="M35" s="175" t="str">
        <f t="shared" si="64"/>
        <v/>
      </c>
      <c r="N35" s="175" t="str">
        <f t="shared" si="64"/>
        <v/>
      </c>
      <c r="O35" s="175" t="str">
        <f t="shared" si="64"/>
        <v/>
      </c>
      <c r="P35" s="175" t="str">
        <f t="shared" si="64"/>
        <v/>
      </c>
      <c r="Q35" s="184" t="str">
        <f t="shared" ref="Q35" si="65">IF(BK33="","",BK33)</f>
        <v/>
      </c>
      <c r="R35" s="38" t="str">
        <f>IF(BK33="","",BK33)</f>
        <v/>
      </c>
      <c r="S35" s="355"/>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6"/>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5">
      <c r="A36" s="347">
        <v>12</v>
      </c>
      <c r="B36" s="350"/>
      <c r="C36" s="340"/>
      <c r="D36" s="176" t="s">
        <v>38</v>
      </c>
      <c r="E36" s="252"/>
      <c r="F36" s="252"/>
      <c r="G36" s="252"/>
      <c r="H36" s="252"/>
      <c r="I36" s="252"/>
      <c r="J36" s="252"/>
      <c r="K36" s="252"/>
      <c r="L36" s="252"/>
      <c r="M36" s="175"/>
      <c r="N36" s="175"/>
      <c r="O36" s="175"/>
      <c r="P36" s="175"/>
      <c r="Q36" s="183" t="str">
        <f t="shared" ref="Q36" si="66">IF(BK36="","",BX38)</f>
        <v/>
      </c>
      <c r="R36" s="172"/>
      <c r="S36" s="353" t="str">
        <f>IF((COUNTBLANK(E36:Q36)+COUNTBLANK(E37:Q37)+COUNTBLANK(E38:Q38))/3=COUNTBLANK(E36:Q36),"","Bitte alle drei Zeilen ausfüllen")</f>
        <v/>
      </c>
      <c r="T36" s="193"/>
      <c r="U36" s="200"/>
      <c r="V36" s="193"/>
      <c r="W36">
        <f t="shared" ref="W36:AH36" si="67">IF(E36=4.5,E37,0)</f>
        <v>0</v>
      </c>
      <c r="X36">
        <f t="shared" si="67"/>
        <v>0</v>
      </c>
      <c r="Y36">
        <f t="shared" si="67"/>
        <v>0</v>
      </c>
      <c r="Z36">
        <f t="shared" si="67"/>
        <v>0</v>
      </c>
      <c r="AA36">
        <f t="shared" si="67"/>
        <v>0</v>
      </c>
      <c r="AB36">
        <f t="shared" si="67"/>
        <v>0</v>
      </c>
      <c r="AC36">
        <f t="shared" si="67"/>
        <v>0</v>
      </c>
      <c r="AD36">
        <f t="shared" si="67"/>
        <v>0</v>
      </c>
      <c r="AE36">
        <f t="shared" si="67"/>
        <v>0</v>
      </c>
      <c r="AF36">
        <f t="shared" si="67"/>
        <v>0</v>
      </c>
      <c r="AG36">
        <f t="shared" si="67"/>
        <v>0</v>
      </c>
      <c r="AH36">
        <f t="shared" si="67"/>
        <v>0</v>
      </c>
      <c r="AJ36">
        <f t="shared" ref="AJ36:AU36" si="68">IF(E36=4.5,1,0)</f>
        <v>0</v>
      </c>
      <c r="AK36">
        <f t="shared" si="68"/>
        <v>0</v>
      </c>
      <c r="AL36">
        <f t="shared" si="68"/>
        <v>0</v>
      </c>
      <c r="AM36">
        <f t="shared" si="68"/>
        <v>0</v>
      </c>
      <c r="AN36">
        <f t="shared" si="68"/>
        <v>0</v>
      </c>
      <c r="AO36">
        <f t="shared" si="68"/>
        <v>0</v>
      </c>
      <c r="AP36">
        <f t="shared" si="68"/>
        <v>0</v>
      </c>
      <c r="AQ36">
        <f t="shared" si="68"/>
        <v>0</v>
      </c>
      <c r="AR36">
        <f t="shared" si="68"/>
        <v>0</v>
      </c>
      <c r="AS36">
        <f t="shared" si="68"/>
        <v>0</v>
      </c>
      <c r="AT36">
        <f t="shared" si="68"/>
        <v>0</v>
      </c>
      <c r="AU36">
        <f t="shared" si="68"/>
        <v>0</v>
      </c>
      <c r="BK36" s="346"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5">
      <c r="A37" s="348"/>
      <c r="B37" s="351"/>
      <c r="C37" s="341"/>
      <c r="D37" s="176" t="s">
        <v>42</v>
      </c>
      <c r="E37" s="252"/>
      <c r="F37" s="252"/>
      <c r="G37" s="252"/>
      <c r="H37" s="252"/>
      <c r="I37" s="252"/>
      <c r="J37" s="252"/>
      <c r="K37" s="252"/>
      <c r="L37" s="252"/>
      <c r="M37" s="175"/>
      <c r="N37" s="175"/>
      <c r="O37" s="175"/>
      <c r="P37" s="175"/>
      <c r="Q37" s="183"/>
      <c r="R37" s="35">
        <f>IF(R36&lt;15,0,IF(R36&lt;30,1,IF(R36&lt;45,2,3)))</f>
        <v>0</v>
      </c>
      <c r="S37" s="354"/>
      <c r="T37" s="193"/>
      <c r="U37" s="200"/>
      <c r="V37" s="193"/>
      <c r="AY37" t="str">
        <f t="shared" ref="AY37:BJ37" si="69">IF(AY38="","",COUNTIF($E38:$P38,AY38))</f>
        <v/>
      </c>
      <c r="AZ37" t="str">
        <f t="shared" si="69"/>
        <v/>
      </c>
      <c r="BA37" t="str">
        <f t="shared" si="69"/>
        <v/>
      </c>
      <c r="BB37" t="str">
        <f t="shared" si="69"/>
        <v/>
      </c>
      <c r="BC37" t="str">
        <f t="shared" si="69"/>
        <v/>
      </c>
      <c r="BD37" t="str">
        <f t="shared" si="69"/>
        <v/>
      </c>
      <c r="BE37" t="str">
        <f t="shared" si="69"/>
        <v/>
      </c>
      <c r="BF37" t="str">
        <f t="shared" si="69"/>
        <v/>
      </c>
      <c r="BG37" t="str">
        <f t="shared" si="69"/>
        <v/>
      </c>
      <c r="BH37" t="str">
        <f t="shared" si="69"/>
        <v/>
      </c>
      <c r="BI37" t="str">
        <f t="shared" si="69"/>
        <v/>
      </c>
      <c r="BJ37" t="str">
        <f t="shared" si="69"/>
        <v/>
      </c>
      <c r="BK37" s="346"/>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5">
      <c r="A38" s="349"/>
      <c r="B38" s="352"/>
      <c r="C38" s="342"/>
      <c r="D38" s="177" t="s">
        <v>44</v>
      </c>
      <c r="E38" s="252" t="str">
        <f>IF(E36&gt;0,1,"")</f>
        <v/>
      </c>
      <c r="F38" s="252" t="str">
        <f t="shared" ref="F38:P38" si="70">IF(F36&gt;0,1,"")</f>
        <v/>
      </c>
      <c r="G38" s="252" t="str">
        <f t="shared" si="70"/>
        <v/>
      </c>
      <c r="H38" s="252" t="str">
        <f t="shared" si="70"/>
        <v/>
      </c>
      <c r="I38" s="252" t="str">
        <f t="shared" si="70"/>
        <v/>
      </c>
      <c r="J38" s="252" t="str">
        <f t="shared" si="70"/>
        <v/>
      </c>
      <c r="K38" s="252" t="str">
        <f t="shared" si="70"/>
        <v/>
      </c>
      <c r="L38" s="252" t="str">
        <f t="shared" si="70"/>
        <v/>
      </c>
      <c r="M38" s="175" t="str">
        <f t="shared" si="70"/>
        <v/>
      </c>
      <c r="N38" s="175" t="str">
        <f t="shared" si="70"/>
        <v/>
      </c>
      <c r="O38" s="175" t="str">
        <f t="shared" si="70"/>
        <v/>
      </c>
      <c r="P38" s="175" t="str">
        <f t="shared" si="70"/>
        <v/>
      </c>
      <c r="Q38" s="184" t="str">
        <f t="shared" ref="Q38" si="71">IF(BK36="","",BK36)</f>
        <v/>
      </c>
      <c r="R38" s="38" t="str">
        <f>IF(BK36="","",BK36)</f>
        <v/>
      </c>
      <c r="S38" s="355"/>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6"/>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5">
      <c r="A39" s="347">
        <v>13</v>
      </c>
      <c r="B39" s="350"/>
      <c r="C39" s="340"/>
      <c r="D39" s="176" t="s">
        <v>38</v>
      </c>
      <c r="E39" s="252"/>
      <c r="F39" s="252"/>
      <c r="G39" s="252"/>
      <c r="H39" s="252"/>
      <c r="I39" s="252"/>
      <c r="J39" s="252"/>
      <c r="K39" s="252"/>
      <c r="L39" s="252"/>
      <c r="M39" s="175"/>
      <c r="N39" s="175"/>
      <c r="O39" s="175"/>
      <c r="P39" s="175"/>
      <c r="Q39" s="183" t="str">
        <f t="shared" ref="Q39" si="72">IF(BK39="","",BX41)</f>
        <v/>
      </c>
      <c r="R39" s="172"/>
      <c r="S39" s="353" t="str">
        <f>IF((COUNTBLANK(E39:Q39)+COUNTBLANK(E40:Q40)+COUNTBLANK(E41:Q41))/3=COUNTBLANK(E39:Q39),"","Bitte alle drei Zeilen ausfüllen")</f>
        <v/>
      </c>
      <c r="T39" s="193"/>
      <c r="U39" s="200"/>
      <c r="V39" s="193"/>
      <c r="W39">
        <f t="shared" ref="W39:AH39" si="73">IF(E39=4.5,E40,0)</f>
        <v>0</v>
      </c>
      <c r="X39">
        <f t="shared" si="73"/>
        <v>0</v>
      </c>
      <c r="Y39">
        <f t="shared" si="73"/>
        <v>0</v>
      </c>
      <c r="Z39">
        <f t="shared" si="73"/>
        <v>0</v>
      </c>
      <c r="AA39">
        <f t="shared" si="73"/>
        <v>0</v>
      </c>
      <c r="AB39">
        <f t="shared" si="73"/>
        <v>0</v>
      </c>
      <c r="AC39">
        <f t="shared" si="73"/>
        <v>0</v>
      </c>
      <c r="AD39">
        <f t="shared" si="73"/>
        <v>0</v>
      </c>
      <c r="AE39">
        <f t="shared" si="73"/>
        <v>0</v>
      </c>
      <c r="AF39">
        <f t="shared" si="73"/>
        <v>0</v>
      </c>
      <c r="AG39">
        <f t="shared" si="73"/>
        <v>0</v>
      </c>
      <c r="AH39">
        <f t="shared" si="73"/>
        <v>0</v>
      </c>
      <c r="AJ39">
        <f t="shared" ref="AJ39:AU39" si="74">IF(E39=4.5,1,0)</f>
        <v>0</v>
      </c>
      <c r="AK39">
        <f t="shared" si="74"/>
        <v>0</v>
      </c>
      <c r="AL39">
        <f t="shared" si="74"/>
        <v>0</v>
      </c>
      <c r="AM39">
        <f t="shared" si="74"/>
        <v>0</v>
      </c>
      <c r="AN39">
        <f t="shared" si="74"/>
        <v>0</v>
      </c>
      <c r="AO39">
        <f t="shared" si="74"/>
        <v>0</v>
      </c>
      <c r="AP39">
        <f t="shared" si="74"/>
        <v>0</v>
      </c>
      <c r="AQ39">
        <f t="shared" si="74"/>
        <v>0</v>
      </c>
      <c r="AR39">
        <f t="shared" si="74"/>
        <v>0</v>
      </c>
      <c r="AS39">
        <f t="shared" si="74"/>
        <v>0</v>
      </c>
      <c r="AT39">
        <f t="shared" si="74"/>
        <v>0</v>
      </c>
      <c r="AU39">
        <f t="shared" si="74"/>
        <v>0</v>
      </c>
      <c r="BK39" s="346"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5">
      <c r="A40" s="348"/>
      <c r="B40" s="351"/>
      <c r="C40" s="341"/>
      <c r="D40" s="176" t="s">
        <v>42</v>
      </c>
      <c r="E40" s="252"/>
      <c r="F40" s="252"/>
      <c r="G40" s="252"/>
      <c r="H40" s="252"/>
      <c r="I40" s="252"/>
      <c r="J40" s="252"/>
      <c r="K40" s="252"/>
      <c r="L40" s="252"/>
      <c r="M40" s="175"/>
      <c r="N40" s="175"/>
      <c r="O40" s="175"/>
      <c r="P40" s="175"/>
      <c r="Q40" s="183"/>
      <c r="R40" s="35">
        <f>IF(R39&lt;15,0,IF(R39&lt;30,1,IF(R39&lt;45,2,3)))</f>
        <v>0</v>
      </c>
      <c r="S40" s="354"/>
      <c r="T40" s="193"/>
      <c r="U40" s="200"/>
      <c r="V40" s="193"/>
      <c r="AY40" t="str">
        <f t="shared" ref="AY40:BJ40" si="75">IF(AY41="","",COUNTIF($E41:$P41,AY41))</f>
        <v/>
      </c>
      <c r="AZ40" t="str">
        <f t="shared" si="75"/>
        <v/>
      </c>
      <c r="BA40" t="str">
        <f t="shared" si="75"/>
        <v/>
      </c>
      <c r="BB40" t="str">
        <f t="shared" si="75"/>
        <v/>
      </c>
      <c r="BC40" t="str">
        <f t="shared" si="75"/>
        <v/>
      </c>
      <c r="BD40" t="str">
        <f t="shared" si="75"/>
        <v/>
      </c>
      <c r="BE40" t="str">
        <f t="shared" si="75"/>
        <v/>
      </c>
      <c r="BF40" t="str">
        <f t="shared" si="75"/>
        <v/>
      </c>
      <c r="BG40" t="str">
        <f t="shared" si="75"/>
        <v/>
      </c>
      <c r="BH40" t="str">
        <f t="shared" si="75"/>
        <v/>
      </c>
      <c r="BI40" t="str">
        <f t="shared" si="75"/>
        <v/>
      </c>
      <c r="BJ40" t="str">
        <f t="shared" si="75"/>
        <v/>
      </c>
      <c r="BK40" s="346"/>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5">
      <c r="A41" s="349"/>
      <c r="B41" s="352"/>
      <c r="C41" s="342"/>
      <c r="D41" s="177" t="s">
        <v>44</v>
      </c>
      <c r="E41" s="252" t="str">
        <f>IF(E39&gt;0,1,"")</f>
        <v/>
      </c>
      <c r="F41" s="252" t="str">
        <f t="shared" ref="F41:P41" si="76">IF(F39&gt;0,1,"")</f>
        <v/>
      </c>
      <c r="G41" s="252" t="str">
        <f t="shared" si="76"/>
        <v/>
      </c>
      <c r="H41" s="252" t="str">
        <f t="shared" si="76"/>
        <v/>
      </c>
      <c r="I41" s="252" t="str">
        <f t="shared" si="76"/>
        <v/>
      </c>
      <c r="J41" s="252" t="str">
        <f t="shared" si="76"/>
        <v/>
      </c>
      <c r="K41" s="252" t="str">
        <f t="shared" si="76"/>
        <v/>
      </c>
      <c r="L41" s="252" t="str">
        <f t="shared" si="76"/>
        <v/>
      </c>
      <c r="M41" s="175" t="str">
        <f t="shared" si="76"/>
        <v/>
      </c>
      <c r="N41" s="175" t="str">
        <f t="shared" si="76"/>
        <v/>
      </c>
      <c r="O41" s="175" t="str">
        <f t="shared" si="76"/>
        <v/>
      </c>
      <c r="P41" s="175" t="str">
        <f t="shared" si="76"/>
        <v/>
      </c>
      <c r="Q41" s="184" t="str">
        <f t="shared" ref="Q41" si="77">IF(BK39="","",BK39)</f>
        <v/>
      </c>
      <c r="R41" s="38" t="str">
        <f>IF(BK39="","",BK39)</f>
        <v/>
      </c>
      <c r="S41" s="355"/>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6"/>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5">
      <c r="A42" s="347">
        <v>14</v>
      </c>
      <c r="B42" s="350"/>
      <c r="C42" s="340"/>
      <c r="D42" s="176" t="s">
        <v>38</v>
      </c>
      <c r="E42" s="252"/>
      <c r="F42" s="252"/>
      <c r="G42" s="252"/>
      <c r="H42" s="252"/>
      <c r="I42" s="252"/>
      <c r="J42" s="252"/>
      <c r="K42" s="252"/>
      <c r="L42" s="252"/>
      <c r="M42" s="175"/>
      <c r="N42" s="175"/>
      <c r="O42" s="175"/>
      <c r="P42" s="175"/>
      <c r="Q42" s="183" t="str">
        <f t="shared" ref="Q42" si="78">IF(BK42="","",BX44)</f>
        <v/>
      </c>
      <c r="R42" s="172"/>
      <c r="S42" s="353" t="str">
        <f>IF((COUNTBLANK(E42:Q42)+COUNTBLANK(E43:Q43)+COUNTBLANK(E44:Q44))/3=COUNTBLANK(E42:Q42),"","Bitte alle drei Zeilen ausfüllen")</f>
        <v/>
      </c>
      <c r="T42" s="193"/>
      <c r="U42" s="200"/>
      <c r="V42" s="193"/>
      <c r="W42">
        <f t="shared" ref="W42:AH42" si="79">IF(E42=4.5,E43,0)</f>
        <v>0</v>
      </c>
      <c r="X42">
        <f t="shared" si="79"/>
        <v>0</v>
      </c>
      <c r="Y42">
        <f t="shared" si="79"/>
        <v>0</v>
      </c>
      <c r="Z42">
        <f t="shared" si="79"/>
        <v>0</v>
      </c>
      <c r="AA42">
        <f t="shared" si="79"/>
        <v>0</v>
      </c>
      <c r="AB42">
        <f t="shared" si="79"/>
        <v>0</v>
      </c>
      <c r="AC42">
        <f t="shared" si="79"/>
        <v>0</v>
      </c>
      <c r="AD42">
        <f t="shared" si="79"/>
        <v>0</v>
      </c>
      <c r="AE42">
        <f t="shared" si="79"/>
        <v>0</v>
      </c>
      <c r="AF42">
        <f t="shared" si="79"/>
        <v>0</v>
      </c>
      <c r="AG42">
        <f t="shared" si="79"/>
        <v>0</v>
      </c>
      <c r="AH42">
        <f t="shared" si="79"/>
        <v>0</v>
      </c>
      <c r="AJ42">
        <f t="shared" ref="AJ42:AU42" si="80">IF(E42=4.5,1,0)</f>
        <v>0</v>
      </c>
      <c r="AK42">
        <f t="shared" si="80"/>
        <v>0</v>
      </c>
      <c r="AL42">
        <f t="shared" si="80"/>
        <v>0</v>
      </c>
      <c r="AM42">
        <f t="shared" si="80"/>
        <v>0</v>
      </c>
      <c r="AN42">
        <f t="shared" si="80"/>
        <v>0</v>
      </c>
      <c r="AO42">
        <f t="shared" si="80"/>
        <v>0</v>
      </c>
      <c r="AP42">
        <f t="shared" si="80"/>
        <v>0</v>
      </c>
      <c r="AQ42">
        <f t="shared" si="80"/>
        <v>0</v>
      </c>
      <c r="AR42">
        <f t="shared" si="80"/>
        <v>0</v>
      </c>
      <c r="AS42">
        <f t="shared" si="80"/>
        <v>0</v>
      </c>
      <c r="AT42">
        <f t="shared" si="80"/>
        <v>0</v>
      </c>
      <c r="AU42">
        <f t="shared" si="80"/>
        <v>0</v>
      </c>
      <c r="BK42" s="346"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5">
      <c r="A43" s="348"/>
      <c r="B43" s="351"/>
      <c r="C43" s="341"/>
      <c r="D43" s="176" t="s">
        <v>42</v>
      </c>
      <c r="E43" s="252"/>
      <c r="F43" s="252"/>
      <c r="G43" s="252"/>
      <c r="H43" s="252"/>
      <c r="I43" s="252"/>
      <c r="J43" s="252"/>
      <c r="K43" s="252"/>
      <c r="L43" s="252"/>
      <c r="M43" s="175"/>
      <c r="N43" s="175"/>
      <c r="O43" s="175"/>
      <c r="P43" s="175"/>
      <c r="Q43" s="183"/>
      <c r="R43" s="35">
        <f>IF(R42&lt;15,0,IF(R42&lt;30,1,IF(R42&lt;45,2,3)))</f>
        <v>0</v>
      </c>
      <c r="S43" s="354"/>
      <c r="T43" s="193"/>
      <c r="U43" s="200"/>
      <c r="V43" s="193"/>
      <c r="AY43" t="str">
        <f t="shared" ref="AY43:BJ43" si="81">IF(AY44="","",COUNTIF($E44:$P44,AY44))</f>
        <v/>
      </c>
      <c r="AZ43" t="str">
        <f t="shared" si="81"/>
        <v/>
      </c>
      <c r="BA43" t="str">
        <f t="shared" si="81"/>
        <v/>
      </c>
      <c r="BB43" t="str">
        <f t="shared" si="81"/>
        <v/>
      </c>
      <c r="BC43" t="str">
        <f t="shared" si="81"/>
        <v/>
      </c>
      <c r="BD43" t="str">
        <f t="shared" si="81"/>
        <v/>
      </c>
      <c r="BE43" t="str">
        <f t="shared" si="81"/>
        <v/>
      </c>
      <c r="BF43" t="str">
        <f t="shared" si="81"/>
        <v/>
      </c>
      <c r="BG43" t="str">
        <f t="shared" si="81"/>
        <v/>
      </c>
      <c r="BH43" t="str">
        <f t="shared" si="81"/>
        <v/>
      </c>
      <c r="BI43" t="str">
        <f t="shared" si="81"/>
        <v/>
      </c>
      <c r="BJ43" t="str">
        <f t="shared" si="81"/>
        <v/>
      </c>
      <c r="BK43" s="346"/>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5">
      <c r="A44" s="349"/>
      <c r="B44" s="352"/>
      <c r="C44" s="342"/>
      <c r="D44" s="177" t="s">
        <v>44</v>
      </c>
      <c r="E44" s="252" t="str">
        <f>IF(E42&gt;0,1,"")</f>
        <v/>
      </c>
      <c r="F44" s="252" t="str">
        <f t="shared" ref="F44:P44" si="82">IF(F42&gt;0,1,"")</f>
        <v/>
      </c>
      <c r="G44" s="252" t="str">
        <f t="shared" si="82"/>
        <v/>
      </c>
      <c r="H44" s="252" t="str">
        <f t="shared" si="82"/>
        <v/>
      </c>
      <c r="I44" s="252" t="str">
        <f t="shared" si="82"/>
        <v/>
      </c>
      <c r="J44" s="252" t="str">
        <f t="shared" si="82"/>
        <v/>
      </c>
      <c r="K44" s="252" t="str">
        <f t="shared" si="82"/>
        <v/>
      </c>
      <c r="L44" s="252" t="str">
        <f t="shared" si="82"/>
        <v/>
      </c>
      <c r="M44" s="175" t="str">
        <f t="shared" si="82"/>
        <v/>
      </c>
      <c r="N44" s="175" t="str">
        <f t="shared" si="82"/>
        <v/>
      </c>
      <c r="O44" s="175" t="str">
        <f t="shared" si="82"/>
        <v/>
      </c>
      <c r="P44" s="175" t="str">
        <f t="shared" si="82"/>
        <v/>
      </c>
      <c r="Q44" s="184" t="str">
        <f t="shared" ref="Q44" si="83">IF(BK42="","",BK42)</f>
        <v/>
      </c>
      <c r="R44" s="38" t="str">
        <f>IF(BK42="","",BK42)</f>
        <v/>
      </c>
      <c r="S44" s="355"/>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6"/>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5">
      <c r="A45" s="347">
        <v>15</v>
      </c>
      <c r="B45" s="350"/>
      <c r="C45" s="340"/>
      <c r="D45" s="176" t="s">
        <v>38</v>
      </c>
      <c r="E45" s="252"/>
      <c r="F45" s="252"/>
      <c r="G45" s="252"/>
      <c r="H45" s="252"/>
      <c r="I45" s="252"/>
      <c r="J45" s="252"/>
      <c r="K45" s="252"/>
      <c r="L45" s="252"/>
      <c r="M45" s="175"/>
      <c r="N45" s="175"/>
      <c r="O45" s="175"/>
      <c r="P45" s="175"/>
      <c r="Q45" s="183" t="str">
        <f t="shared" ref="Q45" si="84">IF(BK45="","",BX47)</f>
        <v/>
      </c>
      <c r="R45" s="172"/>
      <c r="S45" s="353" t="str">
        <f>IF((COUNTBLANK(E45:Q45)+COUNTBLANK(E46:Q46)+COUNTBLANK(E47:Q47))/3=COUNTBLANK(E45:Q45),"","Bitte alle drei Zeilen ausfüllen")</f>
        <v/>
      </c>
      <c r="T45" s="193"/>
      <c r="U45" s="200"/>
      <c r="V45" s="193"/>
      <c r="W45">
        <f t="shared" ref="W45:AH45" si="85">IF(E45=4.5,E46,0)</f>
        <v>0</v>
      </c>
      <c r="X45">
        <f t="shared" si="85"/>
        <v>0</v>
      </c>
      <c r="Y45">
        <f t="shared" si="85"/>
        <v>0</v>
      </c>
      <c r="Z45">
        <f t="shared" si="85"/>
        <v>0</v>
      </c>
      <c r="AA45">
        <f t="shared" si="85"/>
        <v>0</v>
      </c>
      <c r="AB45">
        <f t="shared" si="85"/>
        <v>0</v>
      </c>
      <c r="AC45">
        <f t="shared" si="85"/>
        <v>0</v>
      </c>
      <c r="AD45">
        <f t="shared" si="85"/>
        <v>0</v>
      </c>
      <c r="AE45">
        <f t="shared" si="85"/>
        <v>0</v>
      </c>
      <c r="AF45">
        <f t="shared" si="85"/>
        <v>0</v>
      </c>
      <c r="AG45">
        <f t="shared" si="85"/>
        <v>0</v>
      </c>
      <c r="AH45">
        <f t="shared" si="85"/>
        <v>0</v>
      </c>
      <c r="AJ45">
        <f t="shared" ref="AJ45:AU45" si="86">IF(E45=4.5,1,0)</f>
        <v>0</v>
      </c>
      <c r="AK45">
        <f t="shared" si="86"/>
        <v>0</v>
      </c>
      <c r="AL45">
        <f t="shared" si="86"/>
        <v>0</v>
      </c>
      <c r="AM45">
        <f t="shared" si="86"/>
        <v>0</v>
      </c>
      <c r="AN45">
        <f t="shared" si="86"/>
        <v>0</v>
      </c>
      <c r="AO45">
        <f t="shared" si="86"/>
        <v>0</v>
      </c>
      <c r="AP45">
        <f t="shared" si="86"/>
        <v>0</v>
      </c>
      <c r="AQ45">
        <f t="shared" si="86"/>
        <v>0</v>
      </c>
      <c r="AR45">
        <f t="shared" si="86"/>
        <v>0</v>
      </c>
      <c r="AS45">
        <f t="shared" si="86"/>
        <v>0</v>
      </c>
      <c r="AT45">
        <f t="shared" si="86"/>
        <v>0</v>
      </c>
      <c r="AU45">
        <f t="shared" si="86"/>
        <v>0</v>
      </c>
      <c r="BK45" s="346"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5">
      <c r="A46" s="348"/>
      <c r="B46" s="351"/>
      <c r="C46" s="341"/>
      <c r="D46" s="176" t="s">
        <v>42</v>
      </c>
      <c r="E46" s="252"/>
      <c r="F46" s="252"/>
      <c r="G46" s="252"/>
      <c r="H46" s="252"/>
      <c r="I46" s="252"/>
      <c r="J46" s="252"/>
      <c r="K46" s="252"/>
      <c r="L46" s="252"/>
      <c r="M46" s="175"/>
      <c r="N46" s="175"/>
      <c r="O46" s="175"/>
      <c r="P46" s="175"/>
      <c r="Q46" s="183"/>
      <c r="R46" s="35">
        <f>IF(R45&lt;15,0,IF(R45&lt;30,1,IF(R45&lt;45,2,3)))</f>
        <v>0</v>
      </c>
      <c r="S46" s="354"/>
      <c r="T46" s="193"/>
      <c r="U46" s="200"/>
      <c r="V46" s="193"/>
      <c r="AY46" t="str">
        <f t="shared" ref="AY46:BJ46" si="87">IF(AY47="","",COUNTIF($E47:$P47,AY47))</f>
        <v/>
      </c>
      <c r="AZ46" t="str">
        <f t="shared" si="87"/>
        <v/>
      </c>
      <c r="BA46" t="str">
        <f t="shared" si="87"/>
        <v/>
      </c>
      <c r="BB46" t="str">
        <f t="shared" si="87"/>
        <v/>
      </c>
      <c r="BC46" t="str">
        <f t="shared" si="87"/>
        <v/>
      </c>
      <c r="BD46" t="str">
        <f t="shared" si="87"/>
        <v/>
      </c>
      <c r="BE46" t="str">
        <f t="shared" si="87"/>
        <v/>
      </c>
      <c r="BF46" t="str">
        <f t="shared" si="87"/>
        <v/>
      </c>
      <c r="BG46" t="str">
        <f t="shared" si="87"/>
        <v/>
      </c>
      <c r="BH46" t="str">
        <f t="shared" si="87"/>
        <v/>
      </c>
      <c r="BI46" t="str">
        <f t="shared" si="87"/>
        <v/>
      </c>
      <c r="BJ46" t="str">
        <f t="shared" si="87"/>
        <v/>
      </c>
      <c r="BK46" s="346"/>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5">
      <c r="A47" s="349"/>
      <c r="B47" s="352"/>
      <c r="C47" s="342"/>
      <c r="D47" s="177" t="s">
        <v>44</v>
      </c>
      <c r="E47" s="252" t="str">
        <f>IF(E45&gt;0,1,"")</f>
        <v/>
      </c>
      <c r="F47" s="252" t="str">
        <f t="shared" ref="F47:P47" si="88">IF(F45&gt;0,1,"")</f>
        <v/>
      </c>
      <c r="G47" s="252" t="str">
        <f t="shared" si="88"/>
        <v/>
      </c>
      <c r="H47" s="252" t="str">
        <f t="shared" si="88"/>
        <v/>
      </c>
      <c r="I47" s="252" t="str">
        <f t="shared" si="88"/>
        <v/>
      </c>
      <c r="J47" s="252" t="str">
        <f t="shared" si="88"/>
        <v/>
      </c>
      <c r="K47" s="252" t="str">
        <f t="shared" si="88"/>
        <v/>
      </c>
      <c r="L47" s="252" t="str">
        <f t="shared" si="88"/>
        <v/>
      </c>
      <c r="M47" s="175" t="str">
        <f t="shared" si="88"/>
        <v/>
      </c>
      <c r="N47" s="175" t="str">
        <f t="shared" si="88"/>
        <v/>
      </c>
      <c r="O47" s="175" t="str">
        <f t="shared" si="88"/>
        <v/>
      </c>
      <c r="P47" s="175" t="str">
        <f t="shared" si="88"/>
        <v/>
      </c>
      <c r="Q47" s="184" t="str">
        <f t="shared" ref="Q47" si="89">IF(BK45="","",BK45)</f>
        <v/>
      </c>
      <c r="R47" s="38" t="str">
        <f>IF(BK45="","",BK45)</f>
        <v/>
      </c>
      <c r="S47" s="355"/>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6"/>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5">
      <c r="A48" s="347">
        <v>16</v>
      </c>
      <c r="B48" s="350"/>
      <c r="C48" s="340"/>
      <c r="D48" s="176" t="s">
        <v>38</v>
      </c>
      <c r="E48" s="252"/>
      <c r="F48" s="252"/>
      <c r="G48" s="252"/>
      <c r="H48" s="252"/>
      <c r="I48" s="252"/>
      <c r="J48" s="252"/>
      <c r="K48" s="252"/>
      <c r="L48" s="252"/>
      <c r="M48" s="175"/>
      <c r="N48" s="175"/>
      <c r="O48" s="175"/>
      <c r="P48" s="175"/>
      <c r="Q48" s="183" t="str">
        <f t="shared" ref="Q48" si="90">IF(BK48="","",BX50)</f>
        <v/>
      </c>
      <c r="R48" s="172"/>
      <c r="S48" s="353" t="str">
        <f>IF((COUNTBLANK(E48:Q48)+COUNTBLANK(E49:Q49)+COUNTBLANK(E50:Q50))/3=COUNTBLANK(E48:Q48),"","Bitte alle drei Zeilen ausfüllen")</f>
        <v/>
      </c>
      <c r="T48" s="193"/>
      <c r="U48" s="200"/>
      <c r="V48" s="193"/>
      <c r="W48">
        <f t="shared" ref="W48:AH48" si="91">IF(E48=4.5,E49,0)</f>
        <v>0</v>
      </c>
      <c r="X48">
        <f t="shared" si="91"/>
        <v>0</v>
      </c>
      <c r="Y48">
        <f t="shared" si="91"/>
        <v>0</v>
      </c>
      <c r="Z48">
        <f t="shared" si="91"/>
        <v>0</v>
      </c>
      <c r="AA48">
        <f t="shared" si="91"/>
        <v>0</v>
      </c>
      <c r="AB48">
        <f t="shared" si="91"/>
        <v>0</v>
      </c>
      <c r="AC48">
        <f t="shared" si="91"/>
        <v>0</v>
      </c>
      <c r="AD48">
        <f t="shared" si="91"/>
        <v>0</v>
      </c>
      <c r="AE48">
        <f t="shared" si="91"/>
        <v>0</v>
      </c>
      <c r="AF48">
        <f t="shared" si="91"/>
        <v>0</v>
      </c>
      <c r="AG48">
        <f t="shared" si="91"/>
        <v>0</v>
      </c>
      <c r="AH48">
        <f t="shared" si="91"/>
        <v>0</v>
      </c>
      <c r="AJ48">
        <f t="shared" ref="AJ48:AU48" si="92">IF(E48=4.5,1,0)</f>
        <v>0</v>
      </c>
      <c r="AK48">
        <f t="shared" si="92"/>
        <v>0</v>
      </c>
      <c r="AL48">
        <f t="shared" si="92"/>
        <v>0</v>
      </c>
      <c r="AM48">
        <f t="shared" si="92"/>
        <v>0</v>
      </c>
      <c r="AN48">
        <f t="shared" si="92"/>
        <v>0</v>
      </c>
      <c r="AO48">
        <f t="shared" si="92"/>
        <v>0</v>
      </c>
      <c r="AP48">
        <f t="shared" si="92"/>
        <v>0</v>
      </c>
      <c r="AQ48">
        <f t="shared" si="92"/>
        <v>0</v>
      </c>
      <c r="AR48">
        <f t="shared" si="92"/>
        <v>0</v>
      </c>
      <c r="AS48">
        <f t="shared" si="92"/>
        <v>0</v>
      </c>
      <c r="AT48">
        <f t="shared" si="92"/>
        <v>0</v>
      </c>
      <c r="AU48">
        <f t="shared" si="92"/>
        <v>0</v>
      </c>
      <c r="BK48" s="346"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5">
      <c r="A49" s="348"/>
      <c r="B49" s="351"/>
      <c r="C49" s="341"/>
      <c r="D49" s="176" t="s">
        <v>42</v>
      </c>
      <c r="E49" s="252"/>
      <c r="F49" s="252"/>
      <c r="G49" s="252"/>
      <c r="H49" s="252"/>
      <c r="I49" s="252"/>
      <c r="J49" s="252"/>
      <c r="K49" s="252"/>
      <c r="L49" s="252"/>
      <c r="M49" s="175"/>
      <c r="N49" s="175"/>
      <c r="O49" s="175"/>
      <c r="P49" s="175"/>
      <c r="Q49" s="183"/>
      <c r="R49" s="35">
        <f>IF(R48&lt;15,0,IF(R48&lt;30,1,IF(R48&lt;45,2,3)))</f>
        <v>0</v>
      </c>
      <c r="S49" s="354"/>
      <c r="T49" s="193"/>
      <c r="U49" s="200"/>
      <c r="V49" s="193"/>
      <c r="AY49" t="str">
        <f t="shared" ref="AY49:BJ49" si="93">IF(AY50="","",COUNTIF($E50:$P50,AY50))</f>
        <v/>
      </c>
      <c r="AZ49" t="str">
        <f t="shared" si="93"/>
        <v/>
      </c>
      <c r="BA49" t="str">
        <f t="shared" si="93"/>
        <v/>
      </c>
      <c r="BB49" t="str">
        <f t="shared" si="93"/>
        <v/>
      </c>
      <c r="BC49" t="str">
        <f t="shared" si="93"/>
        <v/>
      </c>
      <c r="BD49" t="str">
        <f t="shared" si="93"/>
        <v/>
      </c>
      <c r="BE49" t="str">
        <f t="shared" si="93"/>
        <v/>
      </c>
      <c r="BF49" t="str">
        <f t="shared" si="93"/>
        <v/>
      </c>
      <c r="BG49" t="str">
        <f t="shared" si="93"/>
        <v/>
      </c>
      <c r="BH49" t="str">
        <f t="shared" si="93"/>
        <v/>
      </c>
      <c r="BI49" t="str">
        <f t="shared" si="93"/>
        <v/>
      </c>
      <c r="BJ49" t="str">
        <f t="shared" si="93"/>
        <v/>
      </c>
      <c r="BK49" s="346"/>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5">
      <c r="A50" s="349"/>
      <c r="B50" s="352"/>
      <c r="C50" s="342"/>
      <c r="D50" s="177" t="s">
        <v>44</v>
      </c>
      <c r="E50" s="252" t="str">
        <f>IF(E48&gt;0,1,"")</f>
        <v/>
      </c>
      <c r="F50" s="252" t="str">
        <f t="shared" ref="F50:P50" si="94">IF(F48&gt;0,1,"")</f>
        <v/>
      </c>
      <c r="G50" s="252" t="str">
        <f t="shared" si="94"/>
        <v/>
      </c>
      <c r="H50" s="252" t="str">
        <f t="shared" si="94"/>
        <v/>
      </c>
      <c r="I50" s="252" t="str">
        <f t="shared" si="94"/>
        <v/>
      </c>
      <c r="J50" s="252" t="str">
        <f t="shared" si="94"/>
        <v/>
      </c>
      <c r="K50" s="252" t="str">
        <f t="shared" si="94"/>
        <v/>
      </c>
      <c r="L50" s="252" t="str">
        <f t="shared" si="94"/>
        <v/>
      </c>
      <c r="M50" s="175" t="str">
        <f t="shared" si="94"/>
        <v/>
      </c>
      <c r="N50" s="175" t="str">
        <f t="shared" si="94"/>
        <v/>
      </c>
      <c r="O50" s="175" t="str">
        <f t="shared" si="94"/>
        <v/>
      </c>
      <c r="P50" s="175" t="str">
        <f t="shared" si="94"/>
        <v/>
      </c>
      <c r="Q50" s="184" t="str">
        <f t="shared" ref="Q50" si="95">IF(BK48="","",BK48)</f>
        <v/>
      </c>
      <c r="R50" s="38" t="str">
        <f>IF(BK48="","",BK48)</f>
        <v/>
      </c>
      <c r="S50" s="355"/>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6"/>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5">
      <c r="A51" s="347">
        <v>17</v>
      </c>
      <c r="B51" s="350"/>
      <c r="C51" s="340"/>
      <c r="D51" s="176" t="s">
        <v>38</v>
      </c>
      <c r="E51" s="252"/>
      <c r="F51" s="252"/>
      <c r="G51" s="252"/>
      <c r="H51" s="252"/>
      <c r="I51" s="252"/>
      <c r="J51" s="252"/>
      <c r="K51" s="252"/>
      <c r="L51" s="252"/>
      <c r="M51" s="175"/>
      <c r="N51" s="175"/>
      <c r="O51" s="175"/>
      <c r="P51" s="175"/>
      <c r="Q51" s="183" t="str">
        <f t="shared" ref="Q51" si="96">IF(BK51="","",BX53)</f>
        <v/>
      </c>
      <c r="R51" s="172"/>
      <c r="S51" s="353" t="str">
        <f>IF((COUNTBLANK(E51:Q51)+COUNTBLANK(E52:Q52)+COUNTBLANK(E53:Q53))/3=COUNTBLANK(E51:Q51),"","Bitte alle drei Zeilen ausfüllen")</f>
        <v/>
      </c>
      <c r="T51" s="193"/>
      <c r="U51" s="200"/>
      <c r="V51" s="193"/>
      <c r="W51">
        <f t="shared" ref="W51:AH51" si="97">IF(E51=4.5,E52,0)</f>
        <v>0</v>
      </c>
      <c r="X51">
        <f t="shared" si="97"/>
        <v>0</v>
      </c>
      <c r="Y51">
        <f t="shared" si="97"/>
        <v>0</v>
      </c>
      <c r="Z51">
        <f t="shared" si="97"/>
        <v>0</v>
      </c>
      <c r="AA51">
        <f t="shared" si="97"/>
        <v>0</v>
      </c>
      <c r="AB51">
        <f t="shared" si="97"/>
        <v>0</v>
      </c>
      <c r="AC51">
        <f t="shared" si="97"/>
        <v>0</v>
      </c>
      <c r="AD51">
        <f t="shared" si="97"/>
        <v>0</v>
      </c>
      <c r="AE51">
        <f t="shared" si="97"/>
        <v>0</v>
      </c>
      <c r="AF51">
        <f t="shared" si="97"/>
        <v>0</v>
      </c>
      <c r="AG51">
        <f t="shared" si="97"/>
        <v>0</v>
      </c>
      <c r="AH51">
        <f t="shared" si="97"/>
        <v>0</v>
      </c>
      <c r="AJ51">
        <f t="shared" ref="AJ51:AU51" si="98">IF(E51=4.5,1,0)</f>
        <v>0</v>
      </c>
      <c r="AK51">
        <f t="shared" si="98"/>
        <v>0</v>
      </c>
      <c r="AL51">
        <f t="shared" si="98"/>
        <v>0</v>
      </c>
      <c r="AM51">
        <f t="shared" si="98"/>
        <v>0</v>
      </c>
      <c r="AN51">
        <f t="shared" si="98"/>
        <v>0</v>
      </c>
      <c r="AO51">
        <f t="shared" si="98"/>
        <v>0</v>
      </c>
      <c r="AP51">
        <f t="shared" si="98"/>
        <v>0</v>
      </c>
      <c r="AQ51">
        <f t="shared" si="98"/>
        <v>0</v>
      </c>
      <c r="AR51">
        <f t="shared" si="98"/>
        <v>0</v>
      </c>
      <c r="AS51">
        <f t="shared" si="98"/>
        <v>0</v>
      </c>
      <c r="AT51">
        <f t="shared" si="98"/>
        <v>0</v>
      </c>
      <c r="AU51">
        <f t="shared" si="98"/>
        <v>0</v>
      </c>
      <c r="BK51" s="346"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5">
      <c r="A52" s="348"/>
      <c r="B52" s="351"/>
      <c r="C52" s="341"/>
      <c r="D52" s="176" t="s">
        <v>42</v>
      </c>
      <c r="E52" s="252"/>
      <c r="F52" s="252"/>
      <c r="G52" s="252"/>
      <c r="H52" s="252"/>
      <c r="I52" s="252"/>
      <c r="J52" s="252"/>
      <c r="K52" s="252"/>
      <c r="L52" s="252"/>
      <c r="M52" s="175"/>
      <c r="N52" s="175"/>
      <c r="O52" s="175"/>
      <c r="P52" s="175"/>
      <c r="Q52" s="183"/>
      <c r="R52" s="35">
        <f>IF(R51&lt;15,0,IF(R51&lt;30,1,IF(R51&lt;45,2,3)))</f>
        <v>0</v>
      </c>
      <c r="S52" s="354"/>
      <c r="T52" s="193"/>
      <c r="U52" s="200"/>
      <c r="V52" s="193"/>
      <c r="AY52" t="str">
        <f t="shared" ref="AY52:BJ52" si="99">IF(AY53="","",COUNTIF($E53:$P53,AY53))</f>
        <v/>
      </c>
      <c r="AZ52" t="str">
        <f t="shared" si="99"/>
        <v/>
      </c>
      <c r="BA52" t="str">
        <f t="shared" si="99"/>
        <v/>
      </c>
      <c r="BB52" t="str">
        <f t="shared" si="99"/>
        <v/>
      </c>
      <c r="BC52" t="str">
        <f t="shared" si="99"/>
        <v/>
      </c>
      <c r="BD52" t="str">
        <f t="shared" si="99"/>
        <v/>
      </c>
      <c r="BE52" t="str">
        <f t="shared" si="99"/>
        <v/>
      </c>
      <c r="BF52" t="str">
        <f t="shared" si="99"/>
        <v/>
      </c>
      <c r="BG52" t="str">
        <f t="shared" si="99"/>
        <v/>
      </c>
      <c r="BH52" t="str">
        <f t="shared" si="99"/>
        <v/>
      </c>
      <c r="BI52" t="str">
        <f t="shared" si="99"/>
        <v/>
      </c>
      <c r="BJ52" t="str">
        <f t="shared" si="99"/>
        <v/>
      </c>
      <c r="BK52" s="346"/>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5">
      <c r="A53" s="349"/>
      <c r="B53" s="352"/>
      <c r="C53" s="342"/>
      <c r="D53" s="177" t="s">
        <v>44</v>
      </c>
      <c r="E53" s="252" t="str">
        <f>IF(E51&gt;0,1,"")</f>
        <v/>
      </c>
      <c r="F53" s="252" t="str">
        <f t="shared" ref="F53:P53" si="100">IF(F51&gt;0,1,"")</f>
        <v/>
      </c>
      <c r="G53" s="252" t="str">
        <f t="shared" si="100"/>
        <v/>
      </c>
      <c r="H53" s="252" t="str">
        <f t="shared" si="100"/>
        <v/>
      </c>
      <c r="I53" s="252" t="str">
        <f t="shared" si="100"/>
        <v/>
      </c>
      <c r="J53" s="252" t="str">
        <f t="shared" si="100"/>
        <v/>
      </c>
      <c r="K53" s="252" t="str">
        <f t="shared" si="100"/>
        <v/>
      </c>
      <c r="L53" s="252" t="str">
        <f t="shared" si="100"/>
        <v/>
      </c>
      <c r="M53" s="175" t="str">
        <f t="shared" si="100"/>
        <v/>
      </c>
      <c r="N53" s="175" t="str">
        <f t="shared" si="100"/>
        <v/>
      </c>
      <c r="O53" s="175" t="str">
        <f t="shared" si="100"/>
        <v/>
      </c>
      <c r="P53" s="175" t="str">
        <f t="shared" si="100"/>
        <v/>
      </c>
      <c r="Q53" s="184" t="str">
        <f t="shared" ref="Q53" si="101">IF(BK51="","",BK51)</f>
        <v/>
      </c>
      <c r="R53" s="38" t="str">
        <f>IF(BK51="","",BK51)</f>
        <v/>
      </c>
      <c r="S53" s="355"/>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6"/>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5">
      <c r="A54" s="347">
        <v>18</v>
      </c>
      <c r="B54" s="350"/>
      <c r="C54" s="340"/>
      <c r="D54" s="176" t="s">
        <v>38</v>
      </c>
      <c r="E54" s="252"/>
      <c r="F54" s="252"/>
      <c r="G54" s="252"/>
      <c r="H54" s="252"/>
      <c r="I54" s="252"/>
      <c r="J54" s="252"/>
      <c r="K54" s="252"/>
      <c r="L54" s="252"/>
      <c r="M54" s="175"/>
      <c r="N54" s="175"/>
      <c r="O54" s="175"/>
      <c r="P54" s="175"/>
      <c r="Q54" s="183" t="str">
        <f t="shared" ref="Q54" si="102">IF(BK54="","",BX56)</f>
        <v/>
      </c>
      <c r="R54" s="172"/>
      <c r="S54" s="353" t="str">
        <f>IF((COUNTBLANK(E54:Q54)+COUNTBLANK(E55:Q55)+COUNTBLANK(E56:Q56))/3=COUNTBLANK(E54:Q54),"","Bitte alle drei Zeilen ausfüllen")</f>
        <v/>
      </c>
      <c r="T54" s="193"/>
      <c r="U54" s="200"/>
      <c r="V54" s="193"/>
      <c r="W54">
        <f t="shared" ref="W54:AH54" si="103">IF(E54=4.5,E55,0)</f>
        <v>0</v>
      </c>
      <c r="X54">
        <f t="shared" si="103"/>
        <v>0</v>
      </c>
      <c r="Y54">
        <f t="shared" si="103"/>
        <v>0</v>
      </c>
      <c r="Z54">
        <f t="shared" si="103"/>
        <v>0</v>
      </c>
      <c r="AA54">
        <f t="shared" si="103"/>
        <v>0</v>
      </c>
      <c r="AB54">
        <f t="shared" si="103"/>
        <v>0</v>
      </c>
      <c r="AC54">
        <f t="shared" si="103"/>
        <v>0</v>
      </c>
      <c r="AD54">
        <f t="shared" si="103"/>
        <v>0</v>
      </c>
      <c r="AE54">
        <f t="shared" si="103"/>
        <v>0</v>
      </c>
      <c r="AF54">
        <f t="shared" si="103"/>
        <v>0</v>
      </c>
      <c r="AG54">
        <f t="shared" si="103"/>
        <v>0</v>
      </c>
      <c r="AH54">
        <f t="shared" si="103"/>
        <v>0</v>
      </c>
      <c r="AJ54">
        <f t="shared" ref="AJ54:AU54" si="104">IF(E54=4.5,1,0)</f>
        <v>0</v>
      </c>
      <c r="AK54">
        <f t="shared" si="104"/>
        <v>0</v>
      </c>
      <c r="AL54">
        <f t="shared" si="104"/>
        <v>0</v>
      </c>
      <c r="AM54">
        <f t="shared" si="104"/>
        <v>0</v>
      </c>
      <c r="AN54">
        <f t="shared" si="104"/>
        <v>0</v>
      </c>
      <c r="AO54">
        <f t="shared" si="104"/>
        <v>0</v>
      </c>
      <c r="AP54">
        <f t="shared" si="104"/>
        <v>0</v>
      </c>
      <c r="AQ54">
        <f t="shared" si="104"/>
        <v>0</v>
      </c>
      <c r="AR54">
        <f t="shared" si="104"/>
        <v>0</v>
      </c>
      <c r="AS54">
        <f t="shared" si="104"/>
        <v>0</v>
      </c>
      <c r="AT54">
        <f t="shared" si="104"/>
        <v>0</v>
      </c>
      <c r="AU54">
        <f t="shared" si="104"/>
        <v>0</v>
      </c>
      <c r="BK54" s="346"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5">
      <c r="A55" s="348"/>
      <c r="B55" s="351"/>
      <c r="C55" s="341"/>
      <c r="D55" s="176" t="s">
        <v>42</v>
      </c>
      <c r="E55" s="252"/>
      <c r="F55" s="252"/>
      <c r="G55" s="252"/>
      <c r="H55" s="252"/>
      <c r="I55" s="252"/>
      <c r="J55" s="252"/>
      <c r="K55" s="252"/>
      <c r="L55" s="252"/>
      <c r="M55" s="175"/>
      <c r="N55" s="175"/>
      <c r="O55" s="175"/>
      <c r="P55" s="175"/>
      <c r="Q55" s="183"/>
      <c r="R55" s="35">
        <f>IF(R54&lt;15,0,IF(R54&lt;30,1,IF(R54&lt;45,2,3)))</f>
        <v>0</v>
      </c>
      <c r="S55" s="354"/>
      <c r="T55" s="193"/>
      <c r="U55" s="200"/>
      <c r="V55" s="193"/>
      <c r="AY55" t="str">
        <f t="shared" ref="AY55:BJ55" si="105">IF(AY56="","",COUNTIF($E56:$P56,AY56))</f>
        <v/>
      </c>
      <c r="AZ55" t="str">
        <f t="shared" si="105"/>
        <v/>
      </c>
      <c r="BA55" t="str">
        <f t="shared" si="105"/>
        <v/>
      </c>
      <c r="BB55" t="str">
        <f t="shared" si="105"/>
        <v/>
      </c>
      <c r="BC55" t="str">
        <f t="shared" si="105"/>
        <v/>
      </c>
      <c r="BD55" t="str">
        <f t="shared" si="105"/>
        <v/>
      </c>
      <c r="BE55" t="str">
        <f t="shared" si="105"/>
        <v/>
      </c>
      <c r="BF55" t="str">
        <f t="shared" si="105"/>
        <v/>
      </c>
      <c r="BG55" t="str">
        <f t="shared" si="105"/>
        <v/>
      </c>
      <c r="BH55" t="str">
        <f t="shared" si="105"/>
        <v/>
      </c>
      <c r="BI55" t="str">
        <f t="shared" si="105"/>
        <v/>
      </c>
      <c r="BJ55" t="str">
        <f t="shared" si="105"/>
        <v/>
      </c>
      <c r="BK55" s="346"/>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5">
      <c r="A56" s="349"/>
      <c r="B56" s="352"/>
      <c r="C56" s="342"/>
      <c r="D56" s="177" t="s">
        <v>44</v>
      </c>
      <c r="E56" s="252" t="str">
        <f>IF(E54&gt;0,1,"")</f>
        <v/>
      </c>
      <c r="F56" s="252" t="str">
        <f t="shared" ref="F56:P56" si="106">IF(F54&gt;0,1,"")</f>
        <v/>
      </c>
      <c r="G56" s="252" t="str">
        <f t="shared" si="106"/>
        <v/>
      </c>
      <c r="H56" s="252" t="str">
        <f t="shared" si="106"/>
        <v/>
      </c>
      <c r="I56" s="252" t="str">
        <f t="shared" si="106"/>
        <v/>
      </c>
      <c r="J56" s="252" t="str">
        <f t="shared" si="106"/>
        <v/>
      </c>
      <c r="K56" s="252" t="str">
        <f t="shared" si="106"/>
        <v/>
      </c>
      <c r="L56" s="252" t="str">
        <f t="shared" si="106"/>
        <v/>
      </c>
      <c r="M56" s="175" t="str">
        <f t="shared" si="106"/>
        <v/>
      </c>
      <c r="N56" s="175" t="str">
        <f t="shared" si="106"/>
        <v/>
      </c>
      <c r="O56" s="175" t="str">
        <f t="shared" si="106"/>
        <v/>
      </c>
      <c r="P56" s="175" t="str">
        <f t="shared" si="106"/>
        <v/>
      </c>
      <c r="Q56" s="184" t="str">
        <f t="shared" ref="Q56" si="107">IF(BK54="","",BK54)</f>
        <v/>
      </c>
      <c r="R56" s="38" t="str">
        <f>IF(BK54="","",BK54)</f>
        <v/>
      </c>
      <c r="S56" s="355"/>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6"/>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5">
      <c r="A57" s="347">
        <v>19</v>
      </c>
      <c r="B57" s="350"/>
      <c r="C57" s="340"/>
      <c r="D57" s="176" t="s">
        <v>38</v>
      </c>
      <c r="E57" s="252"/>
      <c r="F57" s="252"/>
      <c r="G57" s="252"/>
      <c r="H57" s="252"/>
      <c r="I57" s="252"/>
      <c r="J57" s="252"/>
      <c r="K57" s="252"/>
      <c r="L57" s="252"/>
      <c r="M57" s="175"/>
      <c r="N57" s="175"/>
      <c r="O57" s="175"/>
      <c r="P57" s="175"/>
      <c r="Q57" s="183" t="str">
        <f t="shared" ref="Q57" si="108">IF(BK57="","",BX59)</f>
        <v/>
      </c>
      <c r="R57" s="172"/>
      <c r="S57" s="353" t="str">
        <f>IF((COUNTBLANK(E57:Q57)+COUNTBLANK(E58:Q58)+COUNTBLANK(E59:Q59))/3=COUNTBLANK(E57:Q57),"","Bitte alle drei Zeilen ausfüllen")</f>
        <v/>
      </c>
      <c r="T57" s="193"/>
      <c r="U57" s="200"/>
      <c r="V57" s="193"/>
      <c r="W57">
        <f t="shared" ref="W57:AH57" si="109">IF(E57=4.5,E58,0)</f>
        <v>0</v>
      </c>
      <c r="X57">
        <f t="shared" si="109"/>
        <v>0</v>
      </c>
      <c r="Y57">
        <f t="shared" si="109"/>
        <v>0</v>
      </c>
      <c r="Z57">
        <f t="shared" si="109"/>
        <v>0</v>
      </c>
      <c r="AA57">
        <f t="shared" si="109"/>
        <v>0</v>
      </c>
      <c r="AB57">
        <f t="shared" si="109"/>
        <v>0</v>
      </c>
      <c r="AC57">
        <f t="shared" si="109"/>
        <v>0</v>
      </c>
      <c r="AD57">
        <f t="shared" si="109"/>
        <v>0</v>
      </c>
      <c r="AE57">
        <f t="shared" si="109"/>
        <v>0</v>
      </c>
      <c r="AF57">
        <f t="shared" si="109"/>
        <v>0</v>
      </c>
      <c r="AG57">
        <f t="shared" si="109"/>
        <v>0</v>
      </c>
      <c r="AH57">
        <f t="shared" si="109"/>
        <v>0</v>
      </c>
      <c r="AJ57">
        <f t="shared" ref="AJ57:AU57" si="110">IF(E57=4.5,1,0)</f>
        <v>0</v>
      </c>
      <c r="AK57">
        <f t="shared" si="110"/>
        <v>0</v>
      </c>
      <c r="AL57">
        <f t="shared" si="110"/>
        <v>0</v>
      </c>
      <c r="AM57">
        <f t="shared" si="110"/>
        <v>0</v>
      </c>
      <c r="AN57">
        <f t="shared" si="110"/>
        <v>0</v>
      </c>
      <c r="AO57">
        <f t="shared" si="110"/>
        <v>0</v>
      </c>
      <c r="AP57">
        <f t="shared" si="110"/>
        <v>0</v>
      </c>
      <c r="AQ57">
        <f t="shared" si="110"/>
        <v>0</v>
      </c>
      <c r="AR57">
        <f t="shared" si="110"/>
        <v>0</v>
      </c>
      <c r="AS57">
        <f t="shared" si="110"/>
        <v>0</v>
      </c>
      <c r="AT57">
        <f t="shared" si="110"/>
        <v>0</v>
      </c>
      <c r="AU57">
        <f t="shared" si="110"/>
        <v>0</v>
      </c>
      <c r="BK57" s="346"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5">
      <c r="A58" s="348"/>
      <c r="B58" s="351"/>
      <c r="C58" s="341"/>
      <c r="D58" s="176" t="s">
        <v>42</v>
      </c>
      <c r="E58" s="252"/>
      <c r="F58" s="252"/>
      <c r="G58" s="252"/>
      <c r="H58" s="252"/>
      <c r="I58" s="252"/>
      <c r="J58" s="252"/>
      <c r="K58" s="252"/>
      <c r="L58" s="252"/>
      <c r="M58" s="175"/>
      <c r="N58" s="175"/>
      <c r="O58" s="175"/>
      <c r="P58" s="175"/>
      <c r="Q58" s="183"/>
      <c r="R58" s="35">
        <f>IF(R57&lt;15,0,IF(R57&lt;30,1,IF(R57&lt;45,2,3)))</f>
        <v>0</v>
      </c>
      <c r="S58" s="354"/>
      <c r="T58" s="193"/>
      <c r="U58" s="200"/>
      <c r="V58" s="193"/>
      <c r="AY58" t="str">
        <f t="shared" ref="AY58:BJ58" si="111">IF(AY59="","",COUNTIF($E59:$P59,AY59))</f>
        <v/>
      </c>
      <c r="AZ58" t="str">
        <f t="shared" si="111"/>
        <v/>
      </c>
      <c r="BA58" t="str">
        <f t="shared" si="111"/>
        <v/>
      </c>
      <c r="BB58" t="str">
        <f t="shared" si="111"/>
        <v/>
      </c>
      <c r="BC58" t="str">
        <f t="shared" si="111"/>
        <v/>
      </c>
      <c r="BD58" t="str">
        <f t="shared" si="111"/>
        <v/>
      </c>
      <c r="BE58" t="str">
        <f t="shared" si="111"/>
        <v/>
      </c>
      <c r="BF58" t="str">
        <f t="shared" si="111"/>
        <v/>
      </c>
      <c r="BG58" t="str">
        <f t="shared" si="111"/>
        <v/>
      </c>
      <c r="BH58" t="str">
        <f t="shared" si="111"/>
        <v/>
      </c>
      <c r="BI58" t="str">
        <f t="shared" si="111"/>
        <v/>
      </c>
      <c r="BJ58" t="str">
        <f t="shared" si="111"/>
        <v/>
      </c>
      <c r="BK58" s="346"/>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5">
      <c r="A59" s="349"/>
      <c r="B59" s="352"/>
      <c r="C59" s="342"/>
      <c r="D59" s="177" t="s">
        <v>44</v>
      </c>
      <c r="E59" s="252" t="str">
        <f>IF(E57&gt;0,1,"")</f>
        <v/>
      </c>
      <c r="F59" s="252" t="str">
        <f t="shared" ref="F59:P59" si="112">IF(F57&gt;0,1,"")</f>
        <v/>
      </c>
      <c r="G59" s="252" t="str">
        <f t="shared" si="112"/>
        <v/>
      </c>
      <c r="H59" s="252" t="str">
        <f t="shared" si="112"/>
        <v/>
      </c>
      <c r="I59" s="252" t="str">
        <f t="shared" si="112"/>
        <v/>
      </c>
      <c r="J59" s="252" t="str">
        <f t="shared" si="112"/>
        <v/>
      </c>
      <c r="K59" s="252" t="str">
        <f t="shared" si="112"/>
        <v/>
      </c>
      <c r="L59" s="252" t="str">
        <f t="shared" si="112"/>
        <v/>
      </c>
      <c r="M59" s="175" t="str">
        <f t="shared" si="112"/>
        <v/>
      </c>
      <c r="N59" s="175" t="str">
        <f t="shared" si="112"/>
        <v/>
      </c>
      <c r="O59" s="175" t="str">
        <f t="shared" si="112"/>
        <v/>
      </c>
      <c r="P59" s="175" t="str">
        <f t="shared" si="112"/>
        <v/>
      </c>
      <c r="Q59" s="184" t="str">
        <f t="shared" ref="Q59" si="113">IF(BK57="","",BK57)</f>
        <v/>
      </c>
      <c r="R59" s="38" t="str">
        <f>IF(BK57="","",BK57)</f>
        <v/>
      </c>
      <c r="S59" s="355"/>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6"/>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5">
      <c r="A60" s="347">
        <v>20</v>
      </c>
      <c r="B60" s="350"/>
      <c r="C60" s="340"/>
      <c r="D60" s="176" t="s">
        <v>38</v>
      </c>
      <c r="E60" s="252"/>
      <c r="F60" s="252"/>
      <c r="G60" s="252"/>
      <c r="H60" s="252"/>
      <c r="I60" s="252"/>
      <c r="J60" s="252"/>
      <c r="K60" s="252"/>
      <c r="L60" s="252"/>
      <c r="M60" s="175"/>
      <c r="N60" s="175"/>
      <c r="O60" s="175"/>
      <c r="P60" s="175"/>
      <c r="Q60" s="183" t="str">
        <f t="shared" ref="Q60" si="114">IF(BK60="","",BX62)</f>
        <v/>
      </c>
      <c r="R60" s="172"/>
      <c r="S60" s="353" t="str">
        <f>IF((COUNTBLANK(E60:Q60)+COUNTBLANK(E61:Q61)+COUNTBLANK(E62:Q62))/3=COUNTBLANK(E60:Q60),"","Bitte alle drei Zeilen ausfüllen")</f>
        <v/>
      </c>
      <c r="T60" s="193"/>
      <c r="U60" s="200"/>
      <c r="V60" s="193"/>
      <c r="W60">
        <f t="shared" ref="W60:AH60" si="115">IF(E60=4.5,E61,0)</f>
        <v>0</v>
      </c>
      <c r="X60">
        <f t="shared" si="115"/>
        <v>0</v>
      </c>
      <c r="Y60">
        <f t="shared" si="115"/>
        <v>0</v>
      </c>
      <c r="Z60">
        <f t="shared" si="115"/>
        <v>0</v>
      </c>
      <c r="AA60">
        <f t="shared" si="115"/>
        <v>0</v>
      </c>
      <c r="AB60">
        <f t="shared" si="115"/>
        <v>0</v>
      </c>
      <c r="AC60">
        <f t="shared" si="115"/>
        <v>0</v>
      </c>
      <c r="AD60">
        <f t="shared" si="115"/>
        <v>0</v>
      </c>
      <c r="AE60">
        <f t="shared" si="115"/>
        <v>0</v>
      </c>
      <c r="AF60">
        <f t="shared" si="115"/>
        <v>0</v>
      </c>
      <c r="AG60">
        <f t="shared" si="115"/>
        <v>0</v>
      </c>
      <c r="AH60">
        <f t="shared" si="115"/>
        <v>0</v>
      </c>
      <c r="AJ60">
        <f t="shared" ref="AJ60:AU60" si="116">IF(E60=4.5,1,0)</f>
        <v>0</v>
      </c>
      <c r="AK60">
        <f t="shared" si="116"/>
        <v>0</v>
      </c>
      <c r="AL60">
        <f t="shared" si="116"/>
        <v>0</v>
      </c>
      <c r="AM60">
        <f t="shared" si="116"/>
        <v>0</v>
      </c>
      <c r="AN60">
        <f t="shared" si="116"/>
        <v>0</v>
      </c>
      <c r="AO60">
        <f t="shared" si="116"/>
        <v>0</v>
      </c>
      <c r="AP60">
        <f t="shared" si="116"/>
        <v>0</v>
      </c>
      <c r="AQ60">
        <f t="shared" si="116"/>
        <v>0</v>
      </c>
      <c r="AR60">
        <f t="shared" si="116"/>
        <v>0</v>
      </c>
      <c r="AS60">
        <f t="shared" si="116"/>
        <v>0</v>
      </c>
      <c r="AT60">
        <f t="shared" si="116"/>
        <v>0</v>
      </c>
      <c r="AU60">
        <f t="shared" si="116"/>
        <v>0</v>
      </c>
      <c r="BK60" s="346"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5">
      <c r="A61" s="348"/>
      <c r="B61" s="351"/>
      <c r="C61" s="341"/>
      <c r="D61" s="176" t="s">
        <v>42</v>
      </c>
      <c r="E61" s="252"/>
      <c r="F61" s="252"/>
      <c r="G61" s="252"/>
      <c r="H61" s="252"/>
      <c r="I61" s="252"/>
      <c r="J61" s="252"/>
      <c r="K61" s="252"/>
      <c r="L61" s="252"/>
      <c r="M61" s="175"/>
      <c r="N61" s="175"/>
      <c r="O61" s="175"/>
      <c r="P61" s="175"/>
      <c r="Q61" s="183"/>
      <c r="R61" s="35">
        <f>IF(R60&lt;15,0,IF(R60&lt;30,1,IF(R60&lt;45,2,3)))</f>
        <v>0</v>
      </c>
      <c r="S61" s="354"/>
      <c r="T61" s="193"/>
      <c r="U61" s="200"/>
      <c r="V61" s="193"/>
      <c r="AY61" t="str">
        <f t="shared" ref="AY61:BJ61" si="117">IF(AY62="","",COUNTIF($E62:$P62,AY62))</f>
        <v/>
      </c>
      <c r="AZ61" t="str">
        <f t="shared" si="117"/>
        <v/>
      </c>
      <c r="BA61" t="str">
        <f t="shared" si="117"/>
        <v/>
      </c>
      <c r="BB61" t="str">
        <f t="shared" si="117"/>
        <v/>
      </c>
      <c r="BC61" t="str">
        <f t="shared" si="117"/>
        <v/>
      </c>
      <c r="BD61" t="str">
        <f t="shared" si="117"/>
        <v/>
      </c>
      <c r="BE61" t="str">
        <f t="shared" si="117"/>
        <v/>
      </c>
      <c r="BF61" t="str">
        <f t="shared" si="117"/>
        <v/>
      </c>
      <c r="BG61" t="str">
        <f t="shared" si="117"/>
        <v/>
      </c>
      <c r="BH61" t="str">
        <f t="shared" si="117"/>
        <v/>
      </c>
      <c r="BI61" t="str">
        <f t="shared" si="117"/>
        <v/>
      </c>
      <c r="BJ61" t="str">
        <f t="shared" si="117"/>
        <v/>
      </c>
      <c r="BK61" s="346"/>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5">
      <c r="A62" s="349"/>
      <c r="B62" s="352"/>
      <c r="C62" s="342"/>
      <c r="D62" s="177" t="s">
        <v>44</v>
      </c>
      <c r="E62" s="252" t="str">
        <f>IF(E60&gt;0,1,"")</f>
        <v/>
      </c>
      <c r="F62" s="252" t="str">
        <f t="shared" ref="F62:P62" si="118">IF(F60&gt;0,1,"")</f>
        <v/>
      </c>
      <c r="G62" s="252" t="str">
        <f t="shared" si="118"/>
        <v/>
      </c>
      <c r="H62" s="252" t="str">
        <f t="shared" si="118"/>
        <v/>
      </c>
      <c r="I62" s="252" t="str">
        <f t="shared" si="118"/>
        <v/>
      </c>
      <c r="J62" s="252" t="str">
        <f t="shared" si="118"/>
        <v/>
      </c>
      <c r="K62" s="252" t="str">
        <f t="shared" si="118"/>
        <v/>
      </c>
      <c r="L62" s="252" t="str">
        <f t="shared" si="118"/>
        <v/>
      </c>
      <c r="M62" s="175" t="str">
        <f t="shared" si="118"/>
        <v/>
      </c>
      <c r="N62" s="175" t="str">
        <f t="shared" si="118"/>
        <v/>
      </c>
      <c r="O62" s="175" t="str">
        <f t="shared" si="118"/>
        <v/>
      </c>
      <c r="P62" s="175" t="str">
        <f t="shared" si="118"/>
        <v/>
      </c>
      <c r="Q62" s="184" t="str">
        <f t="shared" ref="Q62" si="119">IF(BK60="","",BK60)</f>
        <v/>
      </c>
      <c r="R62" s="38" t="str">
        <f>IF(BK60="","",BK60)</f>
        <v/>
      </c>
      <c r="S62" s="355"/>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6"/>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5">
      <c r="A63" s="347">
        <v>21</v>
      </c>
      <c r="B63" s="350"/>
      <c r="C63" s="340"/>
      <c r="D63" s="176" t="s">
        <v>38</v>
      </c>
      <c r="E63" s="252"/>
      <c r="F63" s="252"/>
      <c r="G63" s="252"/>
      <c r="H63" s="252"/>
      <c r="I63" s="252"/>
      <c r="J63" s="252"/>
      <c r="K63" s="252"/>
      <c r="L63" s="252"/>
      <c r="M63" s="175"/>
      <c r="N63" s="175"/>
      <c r="O63" s="175"/>
      <c r="P63" s="175"/>
      <c r="Q63" s="183" t="str">
        <f t="shared" ref="Q63" si="120">IF(BK63="","",BX65)</f>
        <v/>
      </c>
      <c r="R63" s="172"/>
      <c r="S63" s="353" t="str">
        <f>IF((COUNTBLANK(E63:Q63)+COUNTBLANK(E64:Q64)+COUNTBLANK(E65:Q65))/3=COUNTBLANK(E63:Q63),"","Bitte alle drei Zeilen ausfüllen")</f>
        <v/>
      </c>
      <c r="T63" s="193"/>
      <c r="U63" s="200"/>
      <c r="V63" s="193"/>
      <c r="W63">
        <f t="shared" ref="W63:AH63" si="121">IF(E63=4.5,E64,0)</f>
        <v>0</v>
      </c>
      <c r="X63">
        <f t="shared" si="121"/>
        <v>0</v>
      </c>
      <c r="Y63">
        <f t="shared" si="121"/>
        <v>0</v>
      </c>
      <c r="Z63">
        <f t="shared" si="121"/>
        <v>0</v>
      </c>
      <c r="AA63">
        <f t="shared" si="121"/>
        <v>0</v>
      </c>
      <c r="AB63">
        <f t="shared" si="121"/>
        <v>0</v>
      </c>
      <c r="AC63">
        <f t="shared" si="121"/>
        <v>0</v>
      </c>
      <c r="AD63">
        <f t="shared" si="121"/>
        <v>0</v>
      </c>
      <c r="AE63">
        <f t="shared" si="121"/>
        <v>0</v>
      </c>
      <c r="AF63">
        <f t="shared" si="121"/>
        <v>0</v>
      </c>
      <c r="AG63">
        <f t="shared" si="121"/>
        <v>0</v>
      </c>
      <c r="AH63">
        <f t="shared" si="121"/>
        <v>0</v>
      </c>
      <c r="AJ63">
        <f t="shared" ref="AJ63:AU63" si="122">IF(E63=4.5,1,0)</f>
        <v>0</v>
      </c>
      <c r="AK63">
        <f t="shared" si="122"/>
        <v>0</v>
      </c>
      <c r="AL63">
        <f t="shared" si="122"/>
        <v>0</v>
      </c>
      <c r="AM63">
        <f t="shared" si="122"/>
        <v>0</v>
      </c>
      <c r="AN63">
        <f t="shared" si="122"/>
        <v>0</v>
      </c>
      <c r="AO63">
        <f t="shared" si="122"/>
        <v>0</v>
      </c>
      <c r="AP63">
        <f t="shared" si="122"/>
        <v>0</v>
      </c>
      <c r="AQ63">
        <f t="shared" si="122"/>
        <v>0</v>
      </c>
      <c r="AR63">
        <f t="shared" si="122"/>
        <v>0</v>
      </c>
      <c r="AS63">
        <f t="shared" si="122"/>
        <v>0</v>
      </c>
      <c r="AT63">
        <f t="shared" si="122"/>
        <v>0</v>
      </c>
      <c r="AU63">
        <f t="shared" si="122"/>
        <v>0</v>
      </c>
      <c r="BK63" s="346"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5">
      <c r="A64" s="348"/>
      <c r="B64" s="351"/>
      <c r="C64" s="341"/>
      <c r="D64" s="176" t="s">
        <v>42</v>
      </c>
      <c r="E64" s="252"/>
      <c r="F64" s="252"/>
      <c r="G64" s="252"/>
      <c r="H64" s="252"/>
      <c r="I64" s="252"/>
      <c r="J64" s="252"/>
      <c r="K64" s="252"/>
      <c r="L64" s="252"/>
      <c r="M64" s="175"/>
      <c r="N64" s="175"/>
      <c r="O64" s="175"/>
      <c r="P64" s="175"/>
      <c r="Q64" s="183"/>
      <c r="R64" s="35">
        <f>IF(R63&lt;15,0,IF(R63&lt;30,1,IF(R63&lt;45,2,3)))</f>
        <v>0</v>
      </c>
      <c r="S64" s="354"/>
      <c r="T64" s="193"/>
      <c r="U64" s="200"/>
      <c r="V64" s="193"/>
      <c r="AY64" t="str">
        <f t="shared" ref="AY64:BJ64" si="123">IF(AY65="","",COUNTIF($E65:$P65,AY65))</f>
        <v/>
      </c>
      <c r="AZ64" t="str">
        <f t="shared" si="123"/>
        <v/>
      </c>
      <c r="BA64" t="str">
        <f t="shared" si="123"/>
        <v/>
      </c>
      <c r="BB64" t="str">
        <f t="shared" si="123"/>
        <v/>
      </c>
      <c r="BC64" t="str">
        <f t="shared" si="123"/>
        <v/>
      </c>
      <c r="BD64" t="str">
        <f t="shared" si="123"/>
        <v/>
      </c>
      <c r="BE64" t="str">
        <f t="shared" si="123"/>
        <v/>
      </c>
      <c r="BF64" t="str">
        <f t="shared" si="123"/>
        <v/>
      </c>
      <c r="BG64" t="str">
        <f t="shared" si="123"/>
        <v/>
      </c>
      <c r="BH64" t="str">
        <f t="shared" si="123"/>
        <v/>
      </c>
      <c r="BI64" t="str">
        <f t="shared" si="123"/>
        <v/>
      </c>
      <c r="BJ64" t="str">
        <f t="shared" si="123"/>
        <v/>
      </c>
      <c r="BK64" s="346"/>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5">
      <c r="A65" s="349"/>
      <c r="B65" s="352"/>
      <c r="C65" s="342"/>
      <c r="D65" s="177" t="s">
        <v>44</v>
      </c>
      <c r="E65" s="252" t="str">
        <f>IF(E63&gt;0,1,"")</f>
        <v/>
      </c>
      <c r="F65" s="252" t="str">
        <f t="shared" ref="F65:P65" si="124">IF(F63&gt;0,1,"")</f>
        <v/>
      </c>
      <c r="G65" s="252" t="str">
        <f t="shared" si="124"/>
        <v/>
      </c>
      <c r="H65" s="252" t="str">
        <f t="shared" si="124"/>
        <v/>
      </c>
      <c r="I65" s="252" t="str">
        <f t="shared" si="124"/>
        <v/>
      </c>
      <c r="J65" s="252" t="str">
        <f t="shared" si="124"/>
        <v/>
      </c>
      <c r="K65" s="252" t="str">
        <f t="shared" si="124"/>
        <v/>
      </c>
      <c r="L65" s="252" t="str">
        <f t="shared" si="124"/>
        <v/>
      </c>
      <c r="M65" s="175" t="str">
        <f t="shared" si="124"/>
        <v/>
      </c>
      <c r="N65" s="175" t="str">
        <f t="shared" si="124"/>
        <v/>
      </c>
      <c r="O65" s="175" t="str">
        <f t="shared" si="124"/>
        <v/>
      </c>
      <c r="P65" s="175" t="str">
        <f t="shared" si="124"/>
        <v/>
      </c>
      <c r="Q65" s="184" t="str">
        <f t="shared" ref="Q65" si="125">IF(BK63="","",BK63)</f>
        <v/>
      </c>
      <c r="R65" s="38" t="str">
        <f>IF(BK63="","",BK63)</f>
        <v/>
      </c>
      <c r="S65" s="355"/>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6"/>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5">
      <c r="A66" s="347">
        <v>22</v>
      </c>
      <c r="B66" s="350"/>
      <c r="C66" s="340"/>
      <c r="D66" s="176" t="s">
        <v>38</v>
      </c>
      <c r="E66" s="252"/>
      <c r="F66" s="252"/>
      <c r="G66" s="252"/>
      <c r="H66" s="252"/>
      <c r="I66" s="252"/>
      <c r="J66" s="252"/>
      <c r="K66" s="252"/>
      <c r="L66" s="252"/>
      <c r="M66" s="175"/>
      <c r="N66" s="175"/>
      <c r="O66" s="175"/>
      <c r="P66" s="175"/>
      <c r="Q66" s="183" t="str">
        <f t="shared" ref="Q66" si="126">IF(BK66="","",BX68)</f>
        <v/>
      </c>
      <c r="R66" s="172"/>
      <c r="S66" s="353" t="str">
        <f>IF((COUNTBLANK(E66:Q66)+COUNTBLANK(E67:Q67)+COUNTBLANK(E68:Q68))/3=COUNTBLANK(E66:Q66),"","Bitte alle drei Zeilen ausfüllen")</f>
        <v/>
      </c>
      <c r="T66" s="193"/>
      <c r="U66" s="200"/>
      <c r="V66" s="193"/>
      <c r="W66">
        <f t="shared" ref="W66:AH66" si="127">IF(E66=4.5,E67,0)</f>
        <v>0</v>
      </c>
      <c r="X66">
        <f t="shared" si="127"/>
        <v>0</v>
      </c>
      <c r="Y66">
        <f t="shared" si="127"/>
        <v>0</v>
      </c>
      <c r="Z66">
        <f t="shared" si="127"/>
        <v>0</v>
      </c>
      <c r="AA66">
        <f t="shared" si="127"/>
        <v>0</v>
      </c>
      <c r="AB66">
        <f t="shared" si="127"/>
        <v>0</v>
      </c>
      <c r="AC66">
        <f t="shared" si="127"/>
        <v>0</v>
      </c>
      <c r="AD66">
        <f t="shared" si="127"/>
        <v>0</v>
      </c>
      <c r="AE66">
        <f t="shared" si="127"/>
        <v>0</v>
      </c>
      <c r="AF66">
        <f t="shared" si="127"/>
        <v>0</v>
      </c>
      <c r="AG66">
        <f t="shared" si="127"/>
        <v>0</v>
      </c>
      <c r="AH66">
        <f t="shared" si="127"/>
        <v>0</v>
      </c>
      <c r="AJ66">
        <f t="shared" ref="AJ66:AU66" si="128">IF(E66=4.5,1,0)</f>
        <v>0</v>
      </c>
      <c r="AK66">
        <f t="shared" si="128"/>
        <v>0</v>
      </c>
      <c r="AL66">
        <f t="shared" si="128"/>
        <v>0</v>
      </c>
      <c r="AM66">
        <f t="shared" si="128"/>
        <v>0</v>
      </c>
      <c r="AN66">
        <f t="shared" si="128"/>
        <v>0</v>
      </c>
      <c r="AO66">
        <f t="shared" si="128"/>
        <v>0</v>
      </c>
      <c r="AP66">
        <f t="shared" si="128"/>
        <v>0</v>
      </c>
      <c r="AQ66">
        <f t="shared" si="128"/>
        <v>0</v>
      </c>
      <c r="AR66">
        <f t="shared" si="128"/>
        <v>0</v>
      </c>
      <c r="AS66">
        <f t="shared" si="128"/>
        <v>0</v>
      </c>
      <c r="AT66">
        <f t="shared" si="128"/>
        <v>0</v>
      </c>
      <c r="AU66">
        <f t="shared" si="128"/>
        <v>0</v>
      </c>
      <c r="BK66" s="346"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5">
      <c r="A67" s="348"/>
      <c r="B67" s="351"/>
      <c r="C67" s="341"/>
      <c r="D67" s="176" t="s">
        <v>42</v>
      </c>
      <c r="E67" s="252"/>
      <c r="F67" s="252"/>
      <c r="G67" s="252"/>
      <c r="H67" s="252"/>
      <c r="I67" s="252"/>
      <c r="J67" s="252"/>
      <c r="K67" s="252"/>
      <c r="L67" s="252"/>
      <c r="M67" s="175"/>
      <c r="N67" s="175"/>
      <c r="O67" s="175"/>
      <c r="P67" s="175"/>
      <c r="Q67" s="183"/>
      <c r="R67" s="35">
        <f>IF(R66&lt;15,0,IF(R66&lt;30,1,IF(R66&lt;45,2,3)))</f>
        <v>0</v>
      </c>
      <c r="S67" s="354"/>
      <c r="T67" s="193"/>
      <c r="U67" s="200"/>
      <c r="V67" s="193"/>
      <c r="AY67" t="str">
        <f t="shared" ref="AY67:BJ67" si="129">IF(AY68="","",COUNTIF($E68:$P68,AY68))</f>
        <v/>
      </c>
      <c r="AZ67" t="str">
        <f t="shared" si="129"/>
        <v/>
      </c>
      <c r="BA67" t="str">
        <f t="shared" si="129"/>
        <v/>
      </c>
      <c r="BB67" t="str">
        <f t="shared" si="129"/>
        <v/>
      </c>
      <c r="BC67" t="str">
        <f t="shared" si="129"/>
        <v/>
      </c>
      <c r="BD67" t="str">
        <f t="shared" si="129"/>
        <v/>
      </c>
      <c r="BE67" t="str">
        <f t="shared" si="129"/>
        <v/>
      </c>
      <c r="BF67" t="str">
        <f t="shared" si="129"/>
        <v/>
      </c>
      <c r="BG67" t="str">
        <f t="shared" si="129"/>
        <v/>
      </c>
      <c r="BH67" t="str">
        <f t="shared" si="129"/>
        <v/>
      </c>
      <c r="BI67" t="str">
        <f t="shared" si="129"/>
        <v/>
      </c>
      <c r="BJ67" t="str">
        <f t="shared" si="129"/>
        <v/>
      </c>
      <c r="BK67" s="346"/>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5">
      <c r="A68" s="349"/>
      <c r="B68" s="352"/>
      <c r="C68" s="342"/>
      <c r="D68" s="177" t="s">
        <v>44</v>
      </c>
      <c r="E68" s="252" t="str">
        <f>IF(E66&gt;0,1,"")</f>
        <v/>
      </c>
      <c r="F68" s="252" t="str">
        <f t="shared" ref="F68:P68" si="130">IF(F66&gt;0,1,"")</f>
        <v/>
      </c>
      <c r="G68" s="252" t="str">
        <f t="shared" si="130"/>
        <v/>
      </c>
      <c r="H68" s="252" t="str">
        <f t="shared" si="130"/>
        <v/>
      </c>
      <c r="I68" s="252" t="str">
        <f t="shared" si="130"/>
        <v/>
      </c>
      <c r="J68" s="252" t="str">
        <f t="shared" si="130"/>
        <v/>
      </c>
      <c r="K68" s="252" t="str">
        <f t="shared" si="130"/>
        <v/>
      </c>
      <c r="L68" s="252" t="str">
        <f t="shared" si="130"/>
        <v/>
      </c>
      <c r="M68" s="175" t="str">
        <f t="shared" si="130"/>
        <v/>
      </c>
      <c r="N68" s="175" t="str">
        <f t="shared" si="130"/>
        <v/>
      </c>
      <c r="O68" s="175" t="str">
        <f t="shared" si="130"/>
        <v/>
      </c>
      <c r="P68" s="175" t="str">
        <f t="shared" si="130"/>
        <v/>
      </c>
      <c r="Q68" s="184" t="str">
        <f t="shared" ref="Q68" si="131">IF(BK66="","",BK66)</f>
        <v/>
      </c>
      <c r="R68" s="38" t="str">
        <f>IF(BK66="","",BK66)</f>
        <v/>
      </c>
      <c r="S68" s="355"/>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6"/>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5">
      <c r="A69" s="347">
        <v>23</v>
      </c>
      <c r="B69" s="350"/>
      <c r="C69" s="340"/>
      <c r="D69" s="176" t="s">
        <v>38</v>
      </c>
      <c r="E69" s="252"/>
      <c r="F69" s="252"/>
      <c r="G69" s="252"/>
      <c r="H69" s="252"/>
      <c r="I69" s="252"/>
      <c r="J69" s="252"/>
      <c r="K69" s="252"/>
      <c r="L69" s="252"/>
      <c r="M69" s="175"/>
      <c r="N69" s="175"/>
      <c r="O69" s="175"/>
      <c r="P69" s="175"/>
      <c r="Q69" s="183" t="str">
        <f t="shared" ref="Q69" si="132">IF(BK69="","",BX71)</f>
        <v/>
      </c>
      <c r="R69" s="172"/>
      <c r="S69" s="353" t="str">
        <f>IF((COUNTBLANK(E69:Q69)+COUNTBLANK(E70:Q70)+COUNTBLANK(E71:Q71))/3=COUNTBLANK(E69:Q69),"","Bitte alle drei Zeilen ausfüllen")</f>
        <v/>
      </c>
      <c r="T69" s="193"/>
      <c r="U69" s="200"/>
      <c r="V69" s="193"/>
      <c r="W69">
        <f t="shared" ref="W69:AH69" si="133">IF(E69=4.5,E70,0)</f>
        <v>0</v>
      </c>
      <c r="X69">
        <f t="shared" si="133"/>
        <v>0</v>
      </c>
      <c r="Y69">
        <f t="shared" si="133"/>
        <v>0</v>
      </c>
      <c r="Z69">
        <f t="shared" si="133"/>
        <v>0</v>
      </c>
      <c r="AA69">
        <f t="shared" si="133"/>
        <v>0</v>
      </c>
      <c r="AB69">
        <f t="shared" si="133"/>
        <v>0</v>
      </c>
      <c r="AC69">
        <f t="shared" si="133"/>
        <v>0</v>
      </c>
      <c r="AD69">
        <f t="shared" si="133"/>
        <v>0</v>
      </c>
      <c r="AE69">
        <f t="shared" si="133"/>
        <v>0</v>
      </c>
      <c r="AF69">
        <f t="shared" si="133"/>
        <v>0</v>
      </c>
      <c r="AG69">
        <f t="shared" si="133"/>
        <v>0</v>
      </c>
      <c r="AH69">
        <f t="shared" si="133"/>
        <v>0</v>
      </c>
      <c r="AJ69">
        <f t="shared" ref="AJ69:AU69" si="134">IF(E69=4.5,1,0)</f>
        <v>0</v>
      </c>
      <c r="AK69">
        <f t="shared" si="134"/>
        <v>0</v>
      </c>
      <c r="AL69">
        <f t="shared" si="134"/>
        <v>0</v>
      </c>
      <c r="AM69">
        <f t="shared" si="134"/>
        <v>0</v>
      </c>
      <c r="AN69">
        <f t="shared" si="134"/>
        <v>0</v>
      </c>
      <c r="AO69">
        <f t="shared" si="134"/>
        <v>0</v>
      </c>
      <c r="AP69">
        <f t="shared" si="134"/>
        <v>0</v>
      </c>
      <c r="AQ69">
        <f t="shared" si="134"/>
        <v>0</v>
      </c>
      <c r="AR69">
        <f t="shared" si="134"/>
        <v>0</v>
      </c>
      <c r="AS69">
        <f t="shared" si="134"/>
        <v>0</v>
      </c>
      <c r="AT69">
        <f t="shared" si="134"/>
        <v>0</v>
      </c>
      <c r="AU69">
        <f t="shared" si="134"/>
        <v>0</v>
      </c>
      <c r="BK69" s="346"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5">
      <c r="A70" s="348"/>
      <c r="B70" s="351"/>
      <c r="C70" s="341"/>
      <c r="D70" s="176" t="s">
        <v>42</v>
      </c>
      <c r="E70" s="252"/>
      <c r="F70" s="252"/>
      <c r="G70" s="252"/>
      <c r="H70" s="252"/>
      <c r="I70" s="252"/>
      <c r="J70" s="252"/>
      <c r="K70" s="252"/>
      <c r="L70" s="252"/>
      <c r="M70" s="175"/>
      <c r="N70" s="175"/>
      <c r="O70" s="175"/>
      <c r="P70" s="175"/>
      <c r="Q70" s="183"/>
      <c r="R70" s="35">
        <f>IF(R69&lt;15,0,IF(R69&lt;30,1,IF(R69&lt;45,2,3)))</f>
        <v>0</v>
      </c>
      <c r="S70" s="354"/>
      <c r="T70" s="193"/>
      <c r="U70" s="200"/>
      <c r="V70" s="193"/>
      <c r="AY70" t="str">
        <f t="shared" ref="AY70:BJ70" si="135">IF(AY71="","",COUNTIF($E71:$P71,AY71))</f>
        <v/>
      </c>
      <c r="AZ70" t="str">
        <f t="shared" si="135"/>
        <v/>
      </c>
      <c r="BA70" t="str">
        <f t="shared" si="135"/>
        <v/>
      </c>
      <c r="BB70" t="str">
        <f t="shared" si="135"/>
        <v/>
      </c>
      <c r="BC70" t="str">
        <f t="shared" si="135"/>
        <v/>
      </c>
      <c r="BD70" t="str">
        <f t="shared" si="135"/>
        <v/>
      </c>
      <c r="BE70" t="str">
        <f t="shared" si="135"/>
        <v/>
      </c>
      <c r="BF70" t="str">
        <f t="shared" si="135"/>
        <v/>
      </c>
      <c r="BG70" t="str">
        <f t="shared" si="135"/>
        <v/>
      </c>
      <c r="BH70" t="str">
        <f t="shared" si="135"/>
        <v/>
      </c>
      <c r="BI70" t="str">
        <f t="shared" si="135"/>
        <v/>
      </c>
      <c r="BJ70" t="str">
        <f t="shared" si="135"/>
        <v/>
      </c>
      <c r="BK70" s="346"/>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5">
      <c r="A71" s="349"/>
      <c r="B71" s="352"/>
      <c r="C71" s="342"/>
      <c r="D71" s="177" t="s">
        <v>44</v>
      </c>
      <c r="E71" s="252" t="str">
        <f>IF(E69&gt;0,1,"")</f>
        <v/>
      </c>
      <c r="F71" s="252" t="str">
        <f t="shared" ref="F71:P71" si="136">IF(F69&gt;0,1,"")</f>
        <v/>
      </c>
      <c r="G71" s="252" t="str">
        <f t="shared" si="136"/>
        <v/>
      </c>
      <c r="H71" s="252" t="str">
        <f t="shared" si="136"/>
        <v/>
      </c>
      <c r="I71" s="252" t="str">
        <f t="shared" si="136"/>
        <v/>
      </c>
      <c r="J71" s="252" t="str">
        <f t="shared" si="136"/>
        <v/>
      </c>
      <c r="K71" s="252" t="str">
        <f t="shared" si="136"/>
        <v/>
      </c>
      <c r="L71" s="252" t="str">
        <f t="shared" si="136"/>
        <v/>
      </c>
      <c r="M71" s="175" t="str">
        <f t="shared" si="136"/>
        <v/>
      </c>
      <c r="N71" s="175" t="str">
        <f t="shared" si="136"/>
        <v/>
      </c>
      <c r="O71" s="175" t="str">
        <f t="shared" si="136"/>
        <v/>
      </c>
      <c r="P71" s="175" t="str">
        <f t="shared" si="136"/>
        <v/>
      </c>
      <c r="Q71" s="184" t="str">
        <f t="shared" ref="Q71" si="137">IF(BK69="","",BK69)</f>
        <v/>
      </c>
      <c r="R71" s="38" t="str">
        <f>IF(BK69="","",BK69)</f>
        <v/>
      </c>
      <c r="S71" s="355"/>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6"/>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5">
      <c r="A72" s="347">
        <v>24</v>
      </c>
      <c r="B72" s="350"/>
      <c r="C72" s="340"/>
      <c r="D72" s="176" t="s">
        <v>38</v>
      </c>
      <c r="E72" s="252"/>
      <c r="F72" s="252"/>
      <c r="G72" s="252"/>
      <c r="H72" s="252"/>
      <c r="I72" s="252"/>
      <c r="J72" s="252"/>
      <c r="K72" s="252"/>
      <c r="L72" s="252"/>
      <c r="M72" s="175"/>
      <c r="N72" s="175"/>
      <c r="O72" s="175"/>
      <c r="P72" s="175"/>
      <c r="Q72" s="183" t="str">
        <f t="shared" ref="Q72" si="138">IF(BK72="","",BX74)</f>
        <v/>
      </c>
      <c r="R72" s="172"/>
      <c r="S72" s="353" t="str">
        <f>IF((COUNTBLANK(E72:Q72)+COUNTBLANK(E73:Q73)+COUNTBLANK(E74:Q74))/3=COUNTBLANK(E72:Q72),"","Bitte alle drei Zeilen ausfüllen")</f>
        <v/>
      </c>
      <c r="T72" s="193"/>
      <c r="U72" s="193"/>
      <c r="V72" s="193"/>
      <c r="W72">
        <f t="shared" ref="W72:AH72" si="139">IF(E72=4.5,E73,0)</f>
        <v>0</v>
      </c>
      <c r="X72">
        <f t="shared" si="139"/>
        <v>0</v>
      </c>
      <c r="Y72">
        <f t="shared" si="139"/>
        <v>0</v>
      </c>
      <c r="Z72">
        <f t="shared" si="139"/>
        <v>0</v>
      </c>
      <c r="AA72">
        <f t="shared" si="139"/>
        <v>0</v>
      </c>
      <c r="AB72">
        <f t="shared" si="139"/>
        <v>0</v>
      </c>
      <c r="AC72">
        <f t="shared" si="139"/>
        <v>0</v>
      </c>
      <c r="AD72">
        <f t="shared" si="139"/>
        <v>0</v>
      </c>
      <c r="AE72">
        <f t="shared" si="139"/>
        <v>0</v>
      </c>
      <c r="AF72">
        <f t="shared" si="139"/>
        <v>0</v>
      </c>
      <c r="AG72">
        <f t="shared" si="139"/>
        <v>0</v>
      </c>
      <c r="AH72">
        <f t="shared" si="139"/>
        <v>0</v>
      </c>
      <c r="AJ72">
        <f t="shared" ref="AJ72:AU72" si="140">IF(E72=4.5,1,0)</f>
        <v>0</v>
      </c>
      <c r="AK72">
        <f t="shared" si="140"/>
        <v>0</v>
      </c>
      <c r="AL72">
        <f t="shared" si="140"/>
        <v>0</v>
      </c>
      <c r="AM72">
        <f t="shared" si="140"/>
        <v>0</v>
      </c>
      <c r="AN72">
        <f t="shared" si="140"/>
        <v>0</v>
      </c>
      <c r="AO72">
        <f t="shared" si="140"/>
        <v>0</v>
      </c>
      <c r="AP72">
        <f t="shared" si="140"/>
        <v>0</v>
      </c>
      <c r="AQ72">
        <f t="shared" si="140"/>
        <v>0</v>
      </c>
      <c r="AR72">
        <f t="shared" si="140"/>
        <v>0</v>
      </c>
      <c r="AS72">
        <f t="shared" si="140"/>
        <v>0</v>
      </c>
      <c r="AT72">
        <f t="shared" si="140"/>
        <v>0</v>
      </c>
      <c r="AU72">
        <f t="shared" si="140"/>
        <v>0</v>
      </c>
      <c r="BK72" s="346"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5">
      <c r="A73" s="348"/>
      <c r="B73" s="351"/>
      <c r="C73" s="341"/>
      <c r="D73" s="176" t="s">
        <v>42</v>
      </c>
      <c r="E73" s="252"/>
      <c r="F73" s="252"/>
      <c r="G73" s="252"/>
      <c r="H73" s="252"/>
      <c r="I73" s="252"/>
      <c r="J73" s="252"/>
      <c r="K73" s="252"/>
      <c r="L73" s="252"/>
      <c r="M73" s="175"/>
      <c r="N73" s="175"/>
      <c r="O73" s="175"/>
      <c r="P73" s="175"/>
      <c r="Q73" s="183"/>
      <c r="R73" s="35">
        <f>IF(R72&lt;15,0,IF(R72&lt;30,1,IF(R72&lt;45,2,3)))</f>
        <v>0</v>
      </c>
      <c r="S73" s="354"/>
      <c r="T73" s="193"/>
      <c r="U73" s="193"/>
      <c r="V73" s="193"/>
      <c r="AY73" t="str">
        <f t="shared" ref="AY73:BJ73" si="141">IF(AY74="","",COUNTIF($E74:$P74,AY74))</f>
        <v/>
      </c>
      <c r="AZ73" t="str">
        <f t="shared" si="141"/>
        <v/>
      </c>
      <c r="BA73" t="str">
        <f t="shared" si="141"/>
        <v/>
      </c>
      <c r="BB73" t="str">
        <f t="shared" si="141"/>
        <v/>
      </c>
      <c r="BC73" t="str">
        <f t="shared" si="141"/>
        <v/>
      </c>
      <c r="BD73" t="str">
        <f t="shared" si="141"/>
        <v/>
      </c>
      <c r="BE73" t="str">
        <f t="shared" si="141"/>
        <v/>
      </c>
      <c r="BF73" t="str">
        <f t="shared" si="141"/>
        <v/>
      </c>
      <c r="BG73" t="str">
        <f t="shared" si="141"/>
        <v/>
      </c>
      <c r="BH73" t="str">
        <f t="shared" si="141"/>
        <v/>
      </c>
      <c r="BI73" t="str">
        <f t="shared" si="141"/>
        <v/>
      </c>
      <c r="BJ73" t="str">
        <f t="shared" si="141"/>
        <v/>
      </c>
      <c r="BK73" s="346"/>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5">
      <c r="A74" s="349"/>
      <c r="B74" s="352"/>
      <c r="C74" s="342"/>
      <c r="D74" s="177" t="s">
        <v>44</v>
      </c>
      <c r="E74" s="252" t="str">
        <f>IF(E72&gt;0,1,"")</f>
        <v/>
      </c>
      <c r="F74" s="252" t="str">
        <f t="shared" ref="F74:P74" si="142">IF(F72&gt;0,1,"")</f>
        <v/>
      </c>
      <c r="G74" s="252" t="str">
        <f t="shared" si="142"/>
        <v/>
      </c>
      <c r="H74" s="252" t="str">
        <f t="shared" si="142"/>
        <v/>
      </c>
      <c r="I74" s="252" t="str">
        <f t="shared" si="142"/>
        <v/>
      </c>
      <c r="J74" s="252" t="str">
        <f t="shared" si="142"/>
        <v/>
      </c>
      <c r="K74" s="252" t="str">
        <f t="shared" si="142"/>
        <v/>
      </c>
      <c r="L74" s="252" t="str">
        <f t="shared" si="142"/>
        <v/>
      </c>
      <c r="M74" s="175" t="str">
        <f t="shared" si="142"/>
        <v/>
      </c>
      <c r="N74" s="175" t="str">
        <f t="shared" si="142"/>
        <v/>
      </c>
      <c r="O74" s="175" t="str">
        <f t="shared" si="142"/>
        <v/>
      </c>
      <c r="P74" s="175" t="str">
        <f t="shared" si="142"/>
        <v/>
      </c>
      <c r="Q74" s="184" t="str">
        <f t="shared" ref="Q74" si="143">IF(BK72="","",BK72)</f>
        <v/>
      </c>
      <c r="R74" s="38" t="str">
        <f>IF(BK72="","",BK72)</f>
        <v/>
      </c>
      <c r="S74" s="355"/>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6"/>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5">
      <c r="A75" s="347">
        <v>25</v>
      </c>
      <c r="B75" s="350"/>
      <c r="C75" s="340"/>
      <c r="D75" s="176" t="s">
        <v>38</v>
      </c>
      <c r="E75" s="252"/>
      <c r="F75" s="252"/>
      <c r="G75" s="252"/>
      <c r="H75" s="252"/>
      <c r="I75" s="252"/>
      <c r="J75" s="252"/>
      <c r="K75" s="252"/>
      <c r="L75" s="252"/>
      <c r="M75" s="175"/>
      <c r="N75" s="175"/>
      <c r="O75" s="175"/>
      <c r="P75" s="175"/>
      <c r="Q75" s="183" t="str">
        <f t="shared" ref="Q75" si="144">IF(BK75="","",BX77)</f>
        <v/>
      </c>
      <c r="R75" s="172"/>
      <c r="S75" s="353" t="str">
        <f>IF((COUNTBLANK(E75:Q75)+COUNTBLANK(E76:Q76)+COUNTBLANK(E77:Q77))/3=COUNTBLANK(E75:Q75),"","Bitte alle drei Zeilen ausfüllen")</f>
        <v/>
      </c>
      <c r="T75" s="193"/>
      <c r="U75" s="193"/>
      <c r="V75" s="193"/>
      <c r="W75">
        <f t="shared" ref="W75:AH75" si="145">IF(E75=4.5,E76,0)</f>
        <v>0</v>
      </c>
      <c r="X75">
        <f t="shared" si="145"/>
        <v>0</v>
      </c>
      <c r="Y75">
        <f t="shared" si="145"/>
        <v>0</v>
      </c>
      <c r="Z75">
        <f t="shared" si="145"/>
        <v>0</v>
      </c>
      <c r="AA75">
        <f t="shared" si="145"/>
        <v>0</v>
      </c>
      <c r="AB75">
        <f t="shared" si="145"/>
        <v>0</v>
      </c>
      <c r="AC75">
        <f t="shared" si="145"/>
        <v>0</v>
      </c>
      <c r="AD75">
        <f t="shared" si="145"/>
        <v>0</v>
      </c>
      <c r="AE75">
        <f t="shared" si="145"/>
        <v>0</v>
      </c>
      <c r="AF75">
        <f t="shared" si="145"/>
        <v>0</v>
      </c>
      <c r="AG75">
        <f t="shared" si="145"/>
        <v>0</v>
      </c>
      <c r="AH75">
        <f t="shared" si="145"/>
        <v>0</v>
      </c>
      <c r="AJ75">
        <f t="shared" ref="AJ75:AU75" si="146">IF(E75=4.5,1,0)</f>
        <v>0</v>
      </c>
      <c r="AK75">
        <f t="shared" si="146"/>
        <v>0</v>
      </c>
      <c r="AL75">
        <f t="shared" si="146"/>
        <v>0</v>
      </c>
      <c r="AM75">
        <f t="shared" si="146"/>
        <v>0</v>
      </c>
      <c r="AN75">
        <f t="shared" si="146"/>
        <v>0</v>
      </c>
      <c r="AO75">
        <f t="shared" si="146"/>
        <v>0</v>
      </c>
      <c r="AP75">
        <f t="shared" si="146"/>
        <v>0</v>
      </c>
      <c r="AQ75">
        <f t="shared" si="146"/>
        <v>0</v>
      </c>
      <c r="AR75">
        <f t="shared" si="146"/>
        <v>0</v>
      </c>
      <c r="AS75">
        <f t="shared" si="146"/>
        <v>0</v>
      </c>
      <c r="AT75">
        <f t="shared" si="146"/>
        <v>0</v>
      </c>
      <c r="AU75">
        <f t="shared" si="146"/>
        <v>0</v>
      </c>
      <c r="BK75" s="346"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5">
      <c r="A76" s="348"/>
      <c r="B76" s="351"/>
      <c r="C76" s="341"/>
      <c r="D76" s="176" t="s">
        <v>42</v>
      </c>
      <c r="E76" s="252"/>
      <c r="F76" s="252"/>
      <c r="G76" s="252"/>
      <c r="H76" s="252"/>
      <c r="I76" s="252"/>
      <c r="J76" s="252"/>
      <c r="K76" s="252"/>
      <c r="L76" s="252"/>
      <c r="M76" s="175"/>
      <c r="N76" s="175"/>
      <c r="O76" s="175"/>
      <c r="P76" s="175"/>
      <c r="Q76" s="183"/>
      <c r="R76" s="35">
        <f>IF(R75&lt;15,0,IF(R75&lt;30,1,IF(R75&lt;45,2,3)))</f>
        <v>0</v>
      </c>
      <c r="S76" s="354"/>
      <c r="T76" s="193"/>
      <c r="U76" s="193"/>
      <c r="V76" s="193"/>
      <c r="AY76" t="str">
        <f t="shared" ref="AY76:BJ76" si="147">IF(AY77="","",COUNTIF($E77:$P77,AY77))</f>
        <v/>
      </c>
      <c r="AZ76" t="str">
        <f t="shared" si="147"/>
        <v/>
      </c>
      <c r="BA76" t="str">
        <f t="shared" si="147"/>
        <v/>
      </c>
      <c r="BB76" t="str">
        <f t="shared" si="147"/>
        <v/>
      </c>
      <c r="BC76" t="str">
        <f t="shared" si="147"/>
        <v/>
      </c>
      <c r="BD76" t="str">
        <f t="shared" si="147"/>
        <v/>
      </c>
      <c r="BE76" t="str">
        <f t="shared" si="147"/>
        <v/>
      </c>
      <c r="BF76" t="str">
        <f t="shared" si="147"/>
        <v/>
      </c>
      <c r="BG76" t="str">
        <f t="shared" si="147"/>
        <v/>
      </c>
      <c r="BH76" t="str">
        <f t="shared" si="147"/>
        <v/>
      </c>
      <c r="BI76" t="str">
        <f t="shared" si="147"/>
        <v/>
      </c>
      <c r="BJ76" t="str">
        <f t="shared" si="147"/>
        <v/>
      </c>
      <c r="BK76" s="346"/>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5">
      <c r="A77" s="349"/>
      <c r="B77" s="352"/>
      <c r="C77" s="342"/>
      <c r="D77" s="177" t="s">
        <v>44</v>
      </c>
      <c r="E77" s="252" t="str">
        <f>IF(E75&gt;0,1,"")</f>
        <v/>
      </c>
      <c r="F77" s="252" t="str">
        <f t="shared" ref="F77:P77" si="148">IF(F75&gt;0,1,"")</f>
        <v/>
      </c>
      <c r="G77" s="252" t="str">
        <f t="shared" si="148"/>
        <v/>
      </c>
      <c r="H77" s="252" t="str">
        <f t="shared" si="148"/>
        <v/>
      </c>
      <c r="I77" s="252" t="str">
        <f t="shared" si="148"/>
        <v/>
      </c>
      <c r="J77" s="252" t="str">
        <f t="shared" si="148"/>
        <v/>
      </c>
      <c r="K77" s="252" t="str">
        <f t="shared" si="148"/>
        <v/>
      </c>
      <c r="L77" s="252" t="str">
        <f t="shared" si="148"/>
        <v/>
      </c>
      <c r="M77" s="175" t="str">
        <f t="shared" si="148"/>
        <v/>
      </c>
      <c r="N77" s="175" t="str">
        <f t="shared" si="148"/>
        <v/>
      </c>
      <c r="O77" s="175" t="str">
        <f t="shared" si="148"/>
        <v/>
      </c>
      <c r="P77" s="175" t="str">
        <f t="shared" si="148"/>
        <v/>
      </c>
      <c r="Q77" s="184" t="str">
        <f t="shared" ref="Q77" si="149">IF(BK75="","",BK75)</f>
        <v/>
      </c>
      <c r="R77" s="38" t="str">
        <f>IF(BK75="","",BK75)</f>
        <v/>
      </c>
      <c r="S77" s="355"/>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6"/>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5">
      <c r="A78" s="347">
        <v>26</v>
      </c>
      <c r="B78" s="350"/>
      <c r="C78" s="340"/>
      <c r="D78" s="176" t="s">
        <v>38</v>
      </c>
      <c r="E78" s="252"/>
      <c r="F78" s="252"/>
      <c r="G78" s="252"/>
      <c r="H78" s="252"/>
      <c r="I78" s="252"/>
      <c r="J78" s="252"/>
      <c r="K78" s="252"/>
      <c r="L78" s="252"/>
      <c r="M78" s="175"/>
      <c r="N78" s="175"/>
      <c r="O78" s="175"/>
      <c r="P78" s="175"/>
      <c r="Q78" s="183" t="str">
        <f t="shared" ref="Q78" si="150">IF(BK78="","",BX80)</f>
        <v/>
      </c>
      <c r="R78" s="172"/>
      <c r="S78" s="353" t="str">
        <f>IF((COUNTBLANK(E78:Q78)+COUNTBLANK(E79:Q79)+COUNTBLANK(E80:Q80))/3=COUNTBLANK(E78:Q78),"","Bitte alle drei Zeilen ausfüllen")</f>
        <v/>
      </c>
      <c r="T78" s="193"/>
      <c r="U78" s="193"/>
      <c r="V78" s="193"/>
      <c r="W78">
        <f t="shared" ref="W78:AH78" si="151">IF(E78=4.5,E79,0)</f>
        <v>0</v>
      </c>
      <c r="X78">
        <f t="shared" si="151"/>
        <v>0</v>
      </c>
      <c r="Y78">
        <f t="shared" si="151"/>
        <v>0</v>
      </c>
      <c r="Z78">
        <f t="shared" si="151"/>
        <v>0</v>
      </c>
      <c r="AA78">
        <f t="shared" si="151"/>
        <v>0</v>
      </c>
      <c r="AB78">
        <f t="shared" si="151"/>
        <v>0</v>
      </c>
      <c r="AC78">
        <f t="shared" si="151"/>
        <v>0</v>
      </c>
      <c r="AD78">
        <f t="shared" si="151"/>
        <v>0</v>
      </c>
      <c r="AE78">
        <f t="shared" si="151"/>
        <v>0</v>
      </c>
      <c r="AF78">
        <f t="shared" si="151"/>
        <v>0</v>
      </c>
      <c r="AG78">
        <f t="shared" si="151"/>
        <v>0</v>
      </c>
      <c r="AH78">
        <f t="shared" si="151"/>
        <v>0</v>
      </c>
      <c r="AJ78">
        <f t="shared" ref="AJ78:AU78" si="152">IF(E78=4.5,1,0)</f>
        <v>0</v>
      </c>
      <c r="AK78">
        <f t="shared" si="152"/>
        <v>0</v>
      </c>
      <c r="AL78">
        <f t="shared" si="152"/>
        <v>0</v>
      </c>
      <c r="AM78">
        <f t="shared" si="152"/>
        <v>0</v>
      </c>
      <c r="AN78">
        <f t="shared" si="152"/>
        <v>0</v>
      </c>
      <c r="AO78">
        <f t="shared" si="152"/>
        <v>0</v>
      </c>
      <c r="AP78">
        <f t="shared" si="152"/>
        <v>0</v>
      </c>
      <c r="AQ78">
        <f t="shared" si="152"/>
        <v>0</v>
      </c>
      <c r="AR78">
        <f t="shared" si="152"/>
        <v>0</v>
      </c>
      <c r="AS78">
        <f t="shared" si="152"/>
        <v>0</v>
      </c>
      <c r="AT78">
        <f t="shared" si="152"/>
        <v>0</v>
      </c>
      <c r="AU78">
        <f t="shared" si="152"/>
        <v>0</v>
      </c>
      <c r="BK78" s="346"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5">
      <c r="A79" s="348"/>
      <c r="B79" s="351"/>
      <c r="C79" s="341"/>
      <c r="D79" s="176" t="s">
        <v>42</v>
      </c>
      <c r="E79" s="252"/>
      <c r="F79" s="252"/>
      <c r="G79" s="252"/>
      <c r="H79" s="252"/>
      <c r="I79" s="252"/>
      <c r="J79" s="252"/>
      <c r="K79" s="252"/>
      <c r="L79" s="252"/>
      <c r="M79" s="175"/>
      <c r="N79" s="175"/>
      <c r="O79" s="175"/>
      <c r="P79" s="175"/>
      <c r="Q79" s="183"/>
      <c r="R79" s="35">
        <f>IF(R78&lt;15,0,IF(R78&lt;30,1,IF(R78&lt;45,2,3)))</f>
        <v>0</v>
      </c>
      <c r="S79" s="354"/>
      <c r="T79" s="193"/>
      <c r="U79" s="193"/>
      <c r="V79" s="193"/>
      <c r="AY79" t="str">
        <f t="shared" ref="AY79:BJ79" si="153">IF(AY80="","",COUNTIF($E80:$P80,AY80))</f>
        <v/>
      </c>
      <c r="AZ79" t="str">
        <f t="shared" si="153"/>
        <v/>
      </c>
      <c r="BA79" t="str">
        <f t="shared" si="153"/>
        <v/>
      </c>
      <c r="BB79" t="str">
        <f t="shared" si="153"/>
        <v/>
      </c>
      <c r="BC79" t="str">
        <f t="shared" si="153"/>
        <v/>
      </c>
      <c r="BD79" t="str">
        <f t="shared" si="153"/>
        <v/>
      </c>
      <c r="BE79" t="str">
        <f t="shared" si="153"/>
        <v/>
      </c>
      <c r="BF79" t="str">
        <f t="shared" si="153"/>
        <v/>
      </c>
      <c r="BG79" t="str">
        <f t="shared" si="153"/>
        <v/>
      </c>
      <c r="BH79" t="str">
        <f t="shared" si="153"/>
        <v/>
      </c>
      <c r="BI79" t="str">
        <f t="shared" si="153"/>
        <v/>
      </c>
      <c r="BJ79" t="str">
        <f t="shared" si="153"/>
        <v/>
      </c>
      <c r="BK79" s="346"/>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5">
      <c r="A80" s="349"/>
      <c r="B80" s="352"/>
      <c r="C80" s="342"/>
      <c r="D80" s="177" t="s">
        <v>44</v>
      </c>
      <c r="E80" s="252" t="str">
        <f>IF(E78&gt;0,1,"")</f>
        <v/>
      </c>
      <c r="F80" s="252" t="str">
        <f t="shared" ref="F80:P80" si="154">IF(F78&gt;0,1,"")</f>
        <v/>
      </c>
      <c r="G80" s="252" t="str">
        <f t="shared" si="154"/>
        <v/>
      </c>
      <c r="H80" s="252" t="str">
        <f t="shared" si="154"/>
        <v/>
      </c>
      <c r="I80" s="252" t="str">
        <f t="shared" si="154"/>
        <v/>
      </c>
      <c r="J80" s="252" t="str">
        <f t="shared" si="154"/>
        <v/>
      </c>
      <c r="K80" s="252" t="str">
        <f t="shared" si="154"/>
        <v/>
      </c>
      <c r="L80" s="252" t="str">
        <f t="shared" si="154"/>
        <v/>
      </c>
      <c r="M80" s="175" t="str">
        <f t="shared" si="154"/>
        <v/>
      </c>
      <c r="N80" s="175" t="str">
        <f t="shared" si="154"/>
        <v/>
      </c>
      <c r="O80" s="175" t="str">
        <f t="shared" si="154"/>
        <v/>
      </c>
      <c r="P80" s="175" t="str">
        <f t="shared" si="154"/>
        <v/>
      </c>
      <c r="Q80" s="184" t="str">
        <f t="shared" ref="Q80" si="155">IF(BK78="","",BK78)</f>
        <v/>
      </c>
      <c r="R80" s="38" t="str">
        <f>IF(BK78="","",BK78)</f>
        <v/>
      </c>
      <c r="S80" s="355"/>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6"/>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5">
      <c r="A81" s="347">
        <v>27</v>
      </c>
      <c r="B81" s="350"/>
      <c r="C81" s="340"/>
      <c r="D81" s="176" t="s">
        <v>38</v>
      </c>
      <c r="E81" s="252"/>
      <c r="F81" s="252"/>
      <c r="G81" s="252"/>
      <c r="H81" s="252"/>
      <c r="I81" s="252"/>
      <c r="J81" s="252"/>
      <c r="K81" s="252"/>
      <c r="L81" s="252"/>
      <c r="M81" s="175"/>
      <c r="N81" s="175"/>
      <c r="O81" s="175"/>
      <c r="P81" s="175"/>
      <c r="Q81" s="183" t="str">
        <f t="shared" ref="Q81" si="156">IF(BK81="","",BX83)</f>
        <v/>
      </c>
      <c r="R81" s="172"/>
      <c r="S81" s="353" t="str">
        <f>IF((COUNTBLANK(E81:Q81)+COUNTBLANK(E82:Q82)+COUNTBLANK(E83:Q83))/3=COUNTBLANK(E81:Q81),"","Bitte alle drei Zeilen ausfüllen")</f>
        <v/>
      </c>
      <c r="T81" s="193"/>
      <c r="U81" s="193"/>
      <c r="V81" s="193"/>
      <c r="W81">
        <f t="shared" ref="W81:AH81" si="157">IF(E81=4.5,E82,0)</f>
        <v>0</v>
      </c>
      <c r="X81">
        <f t="shared" si="157"/>
        <v>0</v>
      </c>
      <c r="Y81">
        <f t="shared" si="157"/>
        <v>0</v>
      </c>
      <c r="Z81">
        <f t="shared" si="157"/>
        <v>0</v>
      </c>
      <c r="AA81">
        <f t="shared" si="157"/>
        <v>0</v>
      </c>
      <c r="AB81">
        <f t="shared" si="157"/>
        <v>0</v>
      </c>
      <c r="AC81">
        <f t="shared" si="157"/>
        <v>0</v>
      </c>
      <c r="AD81">
        <f t="shared" si="157"/>
        <v>0</v>
      </c>
      <c r="AE81">
        <f t="shared" si="157"/>
        <v>0</v>
      </c>
      <c r="AF81">
        <f t="shared" si="157"/>
        <v>0</v>
      </c>
      <c r="AG81">
        <f t="shared" si="157"/>
        <v>0</v>
      </c>
      <c r="AH81">
        <f t="shared" si="157"/>
        <v>0</v>
      </c>
      <c r="AJ81">
        <f t="shared" ref="AJ81:AU81" si="158">IF(E81=4.5,1,0)</f>
        <v>0</v>
      </c>
      <c r="AK81">
        <f t="shared" si="158"/>
        <v>0</v>
      </c>
      <c r="AL81">
        <f t="shared" si="158"/>
        <v>0</v>
      </c>
      <c r="AM81">
        <f t="shared" si="158"/>
        <v>0</v>
      </c>
      <c r="AN81">
        <f t="shared" si="158"/>
        <v>0</v>
      </c>
      <c r="AO81">
        <f t="shared" si="158"/>
        <v>0</v>
      </c>
      <c r="AP81">
        <f t="shared" si="158"/>
        <v>0</v>
      </c>
      <c r="AQ81">
        <f t="shared" si="158"/>
        <v>0</v>
      </c>
      <c r="AR81">
        <f t="shared" si="158"/>
        <v>0</v>
      </c>
      <c r="AS81">
        <f t="shared" si="158"/>
        <v>0</v>
      </c>
      <c r="AT81">
        <f t="shared" si="158"/>
        <v>0</v>
      </c>
      <c r="AU81">
        <f t="shared" si="158"/>
        <v>0</v>
      </c>
      <c r="BK81" s="346"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5">
      <c r="A82" s="348"/>
      <c r="B82" s="351"/>
      <c r="C82" s="341"/>
      <c r="D82" s="176" t="s">
        <v>42</v>
      </c>
      <c r="E82" s="252"/>
      <c r="F82" s="252"/>
      <c r="G82" s="252"/>
      <c r="H82" s="252"/>
      <c r="I82" s="252"/>
      <c r="J82" s="252"/>
      <c r="K82" s="252"/>
      <c r="L82" s="252"/>
      <c r="M82" s="175"/>
      <c r="N82" s="175"/>
      <c r="O82" s="175"/>
      <c r="P82" s="175"/>
      <c r="Q82" s="183"/>
      <c r="R82" s="35">
        <f>IF(R81&lt;15,0,IF(R81&lt;30,1,IF(R81&lt;45,2,3)))</f>
        <v>0</v>
      </c>
      <c r="S82" s="354"/>
      <c r="T82" s="193"/>
      <c r="U82" s="193"/>
      <c r="V82" s="193"/>
      <c r="AY82" t="str">
        <f t="shared" ref="AY82:BJ82" si="159">IF(AY83="","",COUNTIF($E83:$P83,AY83))</f>
        <v/>
      </c>
      <c r="AZ82" t="str">
        <f t="shared" si="159"/>
        <v/>
      </c>
      <c r="BA82" t="str">
        <f t="shared" si="159"/>
        <v/>
      </c>
      <c r="BB82" t="str">
        <f t="shared" si="159"/>
        <v/>
      </c>
      <c r="BC82" t="str">
        <f t="shared" si="159"/>
        <v/>
      </c>
      <c r="BD82" t="str">
        <f t="shared" si="159"/>
        <v/>
      </c>
      <c r="BE82" t="str">
        <f t="shared" si="159"/>
        <v/>
      </c>
      <c r="BF82" t="str">
        <f t="shared" si="159"/>
        <v/>
      </c>
      <c r="BG82" t="str">
        <f t="shared" si="159"/>
        <v/>
      </c>
      <c r="BH82" t="str">
        <f t="shared" si="159"/>
        <v/>
      </c>
      <c r="BI82" t="str">
        <f t="shared" si="159"/>
        <v/>
      </c>
      <c r="BJ82" t="str">
        <f t="shared" si="159"/>
        <v/>
      </c>
      <c r="BK82" s="346"/>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5">
      <c r="A83" s="349"/>
      <c r="B83" s="352"/>
      <c r="C83" s="342"/>
      <c r="D83" s="177" t="s">
        <v>44</v>
      </c>
      <c r="E83" s="252" t="str">
        <f>IF(E81&gt;0,1,"")</f>
        <v/>
      </c>
      <c r="F83" s="252" t="str">
        <f t="shared" ref="F83:P83" si="160">IF(F81&gt;0,1,"")</f>
        <v/>
      </c>
      <c r="G83" s="252" t="str">
        <f t="shared" si="160"/>
        <v/>
      </c>
      <c r="H83" s="252" t="str">
        <f t="shared" si="160"/>
        <v/>
      </c>
      <c r="I83" s="252" t="str">
        <f t="shared" si="160"/>
        <v/>
      </c>
      <c r="J83" s="252" t="str">
        <f t="shared" si="160"/>
        <v/>
      </c>
      <c r="K83" s="252" t="str">
        <f t="shared" si="160"/>
        <v/>
      </c>
      <c r="L83" s="252" t="str">
        <f t="shared" si="160"/>
        <v/>
      </c>
      <c r="M83" s="175" t="str">
        <f t="shared" si="160"/>
        <v/>
      </c>
      <c r="N83" s="175" t="str">
        <f t="shared" si="160"/>
        <v/>
      </c>
      <c r="O83" s="175" t="str">
        <f t="shared" si="160"/>
        <v/>
      </c>
      <c r="P83" s="175" t="str">
        <f t="shared" si="160"/>
        <v/>
      </c>
      <c r="Q83" s="184" t="str">
        <f t="shared" ref="Q83" si="161">IF(BK81="","",BK81)</f>
        <v/>
      </c>
      <c r="R83" s="38" t="str">
        <f>IF(BK81="","",BK81)</f>
        <v/>
      </c>
      <c r="S83" s="355"/>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6"/>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5">
      <c r="A84" s="347">
        <v>28</v>
      </c>
      <c r="B84" s="350"/>
      <c r="C84" s="340"/>
      <c r="D84" s="176" t="s">
        <v>38</v>
      </c>
      <c r="E84" s="252"/>
      <c r="F84" s="252"/>
      <c r="G84" s="252"/>
      <c r="H84" s="252"/>
      <c r="I84" s="252"/>
      <c r="J84" s="252"/>
      <c r="K84" s="252"/>
      <c r="L84" s="252"/>
      <c r="M84" s="175"/>
      <c r="N84" s="175"/>
      <c r="O84" s="175"/>
      <c r="P84" s="175"/>
      <c r="Q84" s="183" t="str">
        <f t="shared" ref="Q84" si="162">IF(BK84="","",BX86)</f>
        <v/>
      </c>
      <c r="R84" s="172"/>
      <c r="S84" s="353" t="str">
        <f>IF((COUNTBLANK(E84:Q84)+COUNTBLANK(E85:Q85)+COUNTBLANK(E86:Q86))/3=COUNTBLANK(E84:Q84),"","Bitte alle drei Zeilen ausfüllen")</f>
        <v/>
      </c>
      <c r="T84" s="193"/>
      <c r="U84" s="193"/>
      <c r="V84" s="193"/>
      <c r="W84">
        <f t="shared" ref="W84:AH84" si="163">IF(E84=4.5,E85,0)</f>
        <v>0</v>
      </c>
      <c r="X84">
        <f t="shared" si="163"/>
        <v>0</v>
      </c>
      <c r="Y84">
        <f t="shared" si="163"/>
        <v>0</v>
      </c>
      <c r="Z84">
        <f t="shared" si="163"/>
        <v>0</v>
      </c>
      <c r="AA84">
        <f t="shared" si="163"/>
        <v>0</v>
      </c>
      <c r="AB84">
        <f t="shared" si="163"/>
        <v>0</v>
      </c>
      <c r="AC84">
        <f t="shared" si="163"/>
        <v>0</v>
      </c>
      <c r="AD84">
        <f t="shared" si="163"/>
        <v>0</v>
      </c>
      <c r="AE84">
        <f t="shared" si="163"/>
        <v>0</v>
      </c>
      <c r="AF84">
        <f t="shared" si="163"/>
        <v>0</v>
      </c>
      <c r="AG84">
        <f t="shared" si="163"/>
        <v>0</v>
      </c>
      <c r="AH84">
        <f t="shared" si="163"/>
        <v>0</v>
      </c>
      <c r="AJ84">
        <f t="shared" ref="AJ84:AU84" si="164">IF(E84=4.5,1,0)</f>
        <v>0</v>
      </c>
      <c r="AK84">
        <f t="shared" si="164"/>
        <v>0</v>
      </c>
      <c r="AL84">
        <f t="shared" si="164"/>
        <v>0</v>
      </c>
      <c r="AM84">
        <f t="shared" si="164"/>
        <v>0</v>
      </c>
      <c r="AN84">
        <f t="shared" si="164"/>
        <v>0</v>
      </c>
      <c r="AO84">
        <f t="shared" si="164"/>
        <v>0</v>
      </c>
      <c r="AP84">
        <f t="shared" si="164"/>
        <v>0</v>
      </c>
      <c r="AQ84">
        <f t="shared" si="164"/>
        <v>0</v>
      </c>
      <c r="AR84">
        <f t="shared" si="164"/>
        <v>0</v>
      </c>
      <c r="AS84">
        <f t="shared" si="164"/>
        <v>0</v>
      </c>
      <c r="AT84">
        <f t="shared" si="164"/>
        <v>0</v>
      </c>
      <c r="AU84">
        <f t="shared" si="164"/>
        <v>0</v>
      </c>
      <c r="BK84" s="346"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5">
      <c r="A85" s="348"/>
      <c r="B85" s="351"/>
      <c r="C85" s="341"/>
      <c r="D85" s="176" t="s">
        <v>42</v>
      </c>
      <c r="E85" s="252"/>
      <c r="F85" s="252"/>
      <c r="G85" s="252"/>
      <c r="H85" s="252"/>
      <c r="I85" s="252"/>
      <c r="J85" s="252"/>
      <c r="K85" s="252"/>
      <c r="L85" s="252"/>
      <c r="M85" s="175"/>
      <c r="N85" s="175"/>
      <c r="O85" s="175"/>
      <c r="P85" s="175"/>
      <c r="Q85" s="183"/>
      <c r="R85" s="35">
        <f>IF(R84&lt;15,0,IF(R84&lt;30,1,IF(R84&lt;45,2,3)))</f>
        <v>0</v>
      </c>
      <c r="S85" s="354"/>
      <c r="T85" s="193"/>
      <c r="U85" s="193"/>
      <c r="V85" s="193"/>
      <c r="AY85" t="str">
        <f t="shared" ref="AY85:BJ85" si="165">IF(AY86="","",COUNTIF($E86:$P86,AY86))</f>
        <v/>
      </c>
      <c r="AZ85" t="str">
        <f t="shared" si="165"/>
        <v/>
      </c>
      <c r="BA85" t="str">
        <f t="shared" si="165"/>
        <v/>
      </c>
      <c r="BB85" t="str">
        <f t="shared" si="165"/>
        <v/>
      </c>
      <c r="BC85" t="str">
        <f t="shared" si="165"/>
        <v/>
      </c>
      <c r="BD85" t="str">
        <f t="shared" si="165"/>
        <v/>
      </c>
      <c r="BE85" t="str">
        <f t="shared" si="165"/>
        <v/>
      </c>
      <c r="BF85" t="str">
        <f t="shared" si="165"/>
        <v/>
      </c>
      <c r="BG85" t="str">
        <f t="shared" si="165"/>
        <v/>
      </c>
      <c r="BH85" t="str">
        <f t="shared" si="165"/>
        <v/>
      </c>
      <c r="BI85" t="str">
        <f t="shared" si="165"/>
        <v/>
      </c>
      <c r="BJ85" t="str">
        <f t="shared" si="165"/>
        <v/>
      </c>
      <c r="BK85" s="346"/>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5">
      <c r="A86" s="349"/>
      <c r="B86" s="352"/>
      <c r="C86" s="342"/>
      <c r="D86" s="177" t="s">
        <v>44</v>
      </c>
      <c r="E86" s="252" t="str">
        <f>IF(E84&gt;0,1,"")</f>
        <v/>
      </c>
      <c r="F86" s="252" t="str">
        <f t="shared" ref="F86:P86" si="166">IF(F84&gt;0,1,"")</f>
        <v/>
      </c>
      <c r="G86" s="252" t="str">
        <f t="shared" si="166"/>
        <v/>
      </c>
      <c r="H86" s="252" t="str">
        <f t="shared" si="166"/>
        <v/>
      </c>
      <c r="I86" s="252" t="str">
        <f t="shared" si="166"/>
        <v/>
      </c>
      <c r="J86" s="252" t="str">
        <f t="shared" si="166"/>
        <v/>
      </c>
      <c r="K86" s="252" t="str">
        <f t="shared" si="166"/>
        <v/>
      </c>
      <c r="L86" s="252" t="str">
        <f t="shared" si="166"/>
        <v/>
      </c>
      <c r="M86" s="175" t="str">
        <f t="shared" si="166"/>
        <v/>
      </c>
      <c r="N86" s="175" t="str">
        <f t="shared" si="166"/>
        <v/>
      </c>
      <c r="O86" s="175" t="str">
        <f t="shared" si="166"/>
        <v/>
      </c>
      <c r="P86" s="175" t="str">
        <f t="shared" si="166"/>
        <v/>
      </c>
      <c r="Q86" s="184" t="str">
        <f t="shared" ref="Q86" si="167">IF(BK84="","",BK84)</f>
        <v/>
      </c>
      <c r="R86" s="38" t="str">
        <f>IF(BK84="","",BK84)</f>
        <v/>
      </c>
      <c r="S86" s="355"/>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6"/>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5">
      <c r="A87" s="347">
        <v>29</v>
      </c>
      <c r="B87" s="350"/>
      <c r="C87" s="340"/>
      <c r="D87" s="176" t="s">
        <v>38</v>
      </c>
      <c r="E87" s="252"/>
      <c r="F87" s="252"/>
      <c r="G87" s="252"/>
      <c r="H87" s="252"/>
      <c r="I87" s="252"/>
      <c r="J87" s="252"/>
      <c r="K87" s="252"/>
      <c r="L87" s="252"/>
      <c r="M87" s="175"/>
      <c r="N87" s="175"/>
      <c r="O87" s="175"/>
      <c r="P87" s="175"/>
      <c r="Q87" s="183" t="str">
        <f t="shared" ref="Q87" si="168">IF(BK87="","",BX89)</f>
        <v/>
      </c>
      <c r="R87" s="172"/>
      <c r="S87" s="353" t="str">
        <f>IF((COUNTBLANK(E87:Q87)+COUNTBLANK(E88:Q88)+COUNTBLANK(E89:Q89))/3=COUNTBLANK(E87:Q87),"","Bitte alle drei Zeilen ausfüllen")</f>
        <v/>
      </c>
      <c r="T87" s="193"/>
      <c r="U87" s="193"/>
      <c r="V87" s="193"/>
      <c r="W87">
        <f t="shared" ref="W87:AH87" si="169">IF(E87=4.5,E88,0)</f>
        <v>0</v>
      </c>
      <c r="X87">
        <f t="shared" si="169"/>
        <v>0</v>
      </c>
      <c r="Y87">
        <f t="shared" si="169"/>
        <v>0</v>
      </c>
      <c r="Z87">
        <f t="shared" si="169"/>
        <v>0</v>
      </c>
      <c r="AA87">
        <f t="shared" si="169"/>
        <v>0</v>
      </c>
      <c r="AB87">
        <f t="shared" si="169"/>
        <v>0</v>
      </c>
      <c r="AC87">
        <f t="shared" si="169"/>
        <v>0</v>
      </c>
      <c r="AD87">
        <f t="shared" si="169"/>
        <v>0</v>
      </c>
      <c r="AE87">
        <f t="shared" si="169"/>
        <v>0</v>
      </c>
      <c r="AF87">
        <f t="shared" si="169"/>
        <v>0</v>
      </c>
      <c r="AG87">
        <f t="shared" si="169"/>
        <v>0</v>
      </c>
      <c r="AH87">
        <f t="shared" si="169"/>
        <v>0</v>
      </c>
      <c r="AJ87">
        <f t="shared" ref="AJ87:AU87" si="170">IF(E87=4.5,1,0)</f>
        <v>0</v>
      </c>
      <c r="AK87">
        <f t="shared" si="170"/>
        <v>0</v>
      </c>
      <c r="AL87">
        <f t="shared" si="170"/>
        <v>0</v>
      </c>
      <c r="AM87">
        <f t="shared" si="170"/>
        <v>0</v>
      </c>
      <c r="AN87">
        <f t="shared" si="170"/>
        <v>0</v>
      </c>
      <c r="AO87">
        <f t="shared" si="170"/>
        <v>0</v>
      </c>
      <c r="AP87">
        <f t="shared" si="170"/>
        <v>0</v>
      </c>
      <c r="AQ87">
        <f t="shared" si="170"/>
        <v>0</v>
      </c>
      <c r="AR87">
        <f t="shared" si="170"/>
        <v>0</v>
      </c>
      <c r="AS87">
        <f t="shared" si="170"/>
        <v>0</v>
      </c>
      <c r="AT87">
        <f t="shared" si="170"/>
        <v>0</v>
      </c>
      <c r="AU87">
        <f t="shared" si="170"/>
        <v>0</v>
      </c>
      <c r="BK87" s="346"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5">
      <c r="A88" s="348"/>
      <c r="B88" s="351"/>
      <c r="C88" s="341"/>
      <c r="D88" s="176" t="s">
        <v>42</v>
      </c>
      <c r="E88" s="252"/>
      <c r="F88" s="252"/>
      <c r="G88" s="252"/>
      <c r="H88" s="252"/>
      <c r="I88" s="252"/>
      <c r="J88" s="252"/>
      <c r="K88" s="252"/>
      <c r="L88" s="252"/>
      <c r="M88" s="175"/>
      <c r="N88" s="175"/>
      <c r="O88" s="175"/>
      <c r="P88" s="175"/>
      <c r="Q88" s="183"/>
      <c r="R88" s="35">
        <f>IF(R87&lt;15,0,IF(R87&lt;30,1,IF(R87&lt;45,2,3)))</f>
        <v>0</v>
      </c>
      <c r="S88" s="354"/>
      <c r="T88" s="193"/>
      <c r="U88" s="193"/>
      <c r="V88" s="193"/>
      <c r="AY88" t="str">
        <f t="shared" ref="AY88:BJ88" si="171">IF(AY89="","",COUNTIF($E89:$P89,AY89))</f>
        <v/>
      </c>
      <c r="AZ88" t="str">
        <f t="shared" si="171"/>
        <v/>
      </c>
      <c r="BA88" t="str">
        <f t="shared" si="171"/>
        <v/>
      </c>
      <c r="BB88" t="str">
        <f t="shared" si="171"/>
        <v/>
      </c>
      <c r="BC88" t="str">
        <f t="shared" si="171"/>
        <v/>
      </c>
      <c r="BD88" t="str">
        <f t="shared" si="171"/>
        <v/>
      </c>
      <c r="BE88" t="str">
        <f t="shared" si="171"/>
        <v/>
      </c>
      <c r="BF88" t="str">
        <f t="shared" si="171"/>
        <v/>
      </c>
      <c r="BG88" t="str">
        <f t="shared" si="171"/>
        <v/>
      </c>
      <c r="BH88" t="str">
        <f t="shared" si="171"/>
        <v/>
      </c>
      <c r="BI88" t="str">
        <f t="shared" si="171"/>
        <v/>
      </c>
      <c r="BJ88" t="str">
        <f t="shared" si="171"/>
        <v/>
      </c>
      <c r="BK88" s="346"/>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5">
      <c r="A89" s="349"/>
      <c r="B89" s="352"/>
      <c r="C89" s="342"/>
      <c r="D89" s="177" t="s">
        <v>44</v>
      </c>
      <c r="E89" s="252" t="str">
        <f>IF(E87&gt;0,1,"")</f>
        <v/>
      </c>
      <c r="F89" s="252" t="str">
        <f t="shared" ref="F89:P89" si="172">IF(F87&gt;0,1,"")</f>
        <v/>
      </c>
      <c r="G89" s="252" t="str">
        <f t="shared" si="172"/>
        <v/>
      </c>
      <c r="H89" s="252" t="str">
        <f t="shared" si="172"/>
        <v/>
      </c>
      <c r="I89" s="252" t="str">
        <f t="shared" si="172"/>
        <v/>
      </c>
      <c r="J89" s="252" t="str">
        <f t="shared" si="172"/>
        <v/>
      </c>
      <c r="K89" s="252" t="str">
        <f t="shared" si="172"/>
        <v/>
      </c>
      <c r="L89" s="252" t="str">
        <f t="shared" si="172"/>
        <v/>
      </c>
      <c r="M89" s="175" t="str">
        <f t="shared" si="172"/>
        <v/>
      </c>
      <c r="N89" s="175" t="str">
        <f t="shared" si="172"/>
        <v/>
      </c>
      <c r="O89" s="175" t="str">
        <f t="shared" si="172"/>
        <v/>
      </c>
      <c r="P89" s="175" t="str">
        <f t="shared" si="172"/>
        <v/>
      </c>
      <c r="Q89" s="184" t="str">
        <f t="shared" ref="Q89" si="173">IF(BK87="","",BK87)</f>
        <v/>
      </c>
      <c r="R89" s="38" t="str">
        <f>IF(BK87="","",BK87)</f>
        <v/>
      </c>
      <c r="S89" s="355"/>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6"/>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5">
      <c r="A90" s="347">
        <v>30</v>
      </c>
      <c r="B90" s="350"/>
      <c r="C90" s="340"/>
      <c r="D90" s="176" t="s">
        <v>38</v>
      </c>
      <c r="E90" s="252"/>
      <c r="F90" s="252"/>
      <c r="G90" s="252"/>
      <c r="H90" s="252"/>
      <c r="I90" s="252"/>
      <c r="J90" s="252"/>
      <c r="K90" s="252"/>
      <c r="L90" s="252"/>
      <c r="M90" s="175"/>
      <c r="N90" s="175"/>
      <c r="O90" s="175"/>
      <c r="P90" s="175"/>
      <c r="Q90" s="183" t="str">
        <f t="shared" ref="Q90" si="174">IF(BK90="","",BX92)</f>
        <v/>
      </c>
      <c r="R90" s="172"/>
      <c r="S90" s="353" t="str">
        <f>IF((COUNTBLANK(E90:Q90)+COUNTBLANK(E91:Q91)+COUNTBLANK(E92:Q92))/3=COUNTBLANK(E90:Q90),"","Bitte alle drei Zeilen ausfüllen")</f>
        <v/>
      </c>
      <c r="T90" s="193"/>
      <c r="U90" s="193"/>
      <c r="V90" s="193"/>
      <c r="W90">
        <f t="shared" ref="W90:AH90" si="175">IF(E90=4.5,E91,0)</f>
        <v>0</v>
      </c>
      <c r="X90">
        <f t="shared" si="175"/>
        <v>0</v>
      </c>
      <c r="Y90">
        <f t="shared" si="175"/>
        <v>0</v>
      </c>
      <c r="Z90">
        <f t="shared" si="175"/>
        <v>0</v>
      </c>
      <c r="AA90">
        <f t="shared" si="175"/>
        <v>0</v>
      </c>
      <c r="AB90">
        <f t="shared" si="175"/>
        <v>0</v>
      </c>
      <c r="AC90">
        <f t="shared" si="175"/>
        <v>0</v>
      </c>
      <c r="AD90">
        <f t="shared" si="175"/>
        <v>0</v>
      </c>
      <c r="AE90">
        <f t="shared" si="175"/>
        <v>0</v>
      </c>
      <c r="AF90">
        <f t="shared" si="175"/>
        <v>0</v>
      </c>
      <c r="AG90">
        <f t="shared" si="175"/>
        <v>0</v>
      </c>
      <c r="AH90">
        <f t="shared" si="175"/>
        <v>0</v>
      </c>
      <c r="AJ90">
        <f t="shared" ref="AJ90:AU90" si="176">IF(E90=4.5,1,0)</f>
        <v>0</v>
      </c>
      <c r="AK90">
        <f t="shared" si="176"/>
        <v>0</v>
      </c>
      <c r="AL90">
        <f t="shared" si="176"/>
        <v>0</v>
      </c>
      <c r="AM90">
        <f t="shared" si="176"/>
        <v>0</v>
      </c>
      <c r="AN90">
        <f t="shared" si="176"/>
        <v>0</v>
      </c>
      <c r="AO90">
        <f t="shared" si="176"/>
        <v>0</v>
      </c>
      <c r="AP90">
        <f t="shared" si="176"/>
        <v>0</v>
      </c>
      <c r="AQ90">
        <f t="shared" si="176"/>
        <v>0</v>
      </c>
      <c r="AR90">
        <f t="shared" si="176"/>
        <v>0</v>
      </c>
      <c r="AS90">
        <f t="shared" si="176"/>
        <v>0</v>
      </c>
      <c r="AT90">
        <f t="shared" si="176"/>
        <v>0</v>
      </c>
      <c r="AU90">
        <f t="shared" si="176"/>
        <v>0</v>
      </c>
      <c r="BK90" s="346"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5">
      <c r="A91" s="348"/>
      <c r="B91" s="351"/>
      <c r="C91" s="341"/>
      <c r="D91" s="176" t="s">
        <v>42</v>
      </c>
      <c r="E91" s="252"/>
      <c r="F91" s="252"/>
      <c r="G91" s="252"/>
      <c r="H91" s="252"/>
      <c r="I91" s="252"/>
      <c r="J91" s="252"/>
      <c r="K91" s="252"/>
      <c r="L91" s="252"/>
      <c r="M91" s="175"/>
      <c r="N91" s="175"/>
      <c r="O91" s="175"/>
      <c r="P91" s="175"/>
      <c r="Q91" s="183"/>
      <c r="R91" s="35">
        <f>IF(R90&lt;15,0,IF(R90&lt;30,1,IF(R90&lt;45,2,3)))</f>
        <v>0</v>
      </c>
      <c r="S91" s="354"/>
      <c r="T91" s="193"/>
      <c r="U91" s="193"/>
      <c r="V91" s="193"/>
      <c r="AY91" t="str">
        <f t="shared" ref="AY91:BJ91" si="177">IF(AY92="","",COUNTIF($E92:$P92,AY92))</f>
        <v/>
      </c>
      <c r="AZ91" t="str">
        <f t="shared" si="177"/>
        <v/>
      </c>
      <c r="BA91" t="str">
        <f t="shared" si="177"/>
        <v/>
      </c>
      <c r="BB91" t="str">
        <f t="shared" si="177"/>
        <v/>
      </c>
      <c r="BC91" t="str">
        <f t="shared" si="177"/>
        <v/>
      </c>
      <c r="BD91" t="str">
        <f t="shared" si="177"/>
        <v/>
      </c>
      <c r="BE91" t="str">
        <f t="shared" si="177"/>
        <v/>
      </c>
      <c r="BF91" t="str">
        <f t="shared" si="177"/>
        <v/>
      </c>
      <c r="BG91" t="str">
        <f t="shared" si="177"/>
        <v/>
      </c>
      <c r="BH91" t="str">
        <f t="shared" si="177"/>
        <v/>
      </c>
      <c r="BI91" t="str">
        <f t="shared" si="177"/>
        <v/>
      </c>
      <c r="BJ91" t="str">
        <f t="shared" si="177"/>
        <v/>
      </c>
      <c r="BK91" s="346"/>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5">
      <c r="A92" s="349"/>
      <c r="B92" s="352"/>
      <c r="C92" s="342"/>
      <c r="D92" s="177" t="s">
        <v>44</v>
      </c>
      <c r="E92" s="252" t="str">
        <f>IF(E90&gt;0,1,"")</f>
        <v/>
      </c>
      <c r="F92" s="252" t="str">
        <f t="shared" ref="F92:P92" si="178">IF(F90&gt;0,1,"")</f>
        <v/>
      </c>
      <c r="G92" s="252" t="str">
        <f t="shared" si="178"/>
        <v/>
      </c>
      <c r="H92" s="252" t="str">
        <f t="shared" si="178"/>
        <v/>
      </c>
      <c r="I92" s="252" t="str">
        <f t="shared" si="178"/>
        <v/>
      </c>
      <c r="J92" s="252" t="str">
        <f t="shared" si="178"/>
        <v/>
      </c>
      <c r="K92" s="252" t="str">
        <f t="shared" si="178"/>
        <v/>
      </c>
      <c r="L92" s="252" t="str">
        <f t="shared" si="178"/>
        <v/>
      </c>
      <c r="M92" s="175" t="str">
        <f t="shared" si="178"/>
        <v/>
      </c>
      <c r="N92" s="175" t="str">
        <f t="shared" si="178"/>
        <v/>
      </c>
      <c r="O92" s="175" t="str">
        <f t="shared" si="178"/>
        <v/>
      </c>
      <c r="P92" s="175" t="str">
        <f t="shared" si="178"/>
        <v/>
      </c>
      <c r="Q92" s="184" t="str">
        <f t="shared" ref="Q92" si="179">IF(BK90="","",BK90)</f>
        <v/>
      </c>
      <c r="R92" s="38" t="str">
        <f>IF(BK90="","",BK90)</f>
        <v/>
      </c>
      <c r="S92" s="355"/>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6"/>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5">
      <c r="A93" s="347">
        <v>31</v>
      </c>
      <c r="B93" s="350"/>
      <c r="C93" s="340"/>
      <c r="D93" s="176" t="s">
        <v>38</v>
      </c>
      <c r="E93" s="252"/>
      <c r="F93" s="252"/>
      <c r="G93" s="252"/>
      <c r="H93" s="252"/>
      <c r="I93" s="252"/>
      <c r="J93" s="252"/>
      <c r="K93" s="252"/>
      <c r="L93" s="252"/>
      <c r="M93" s="175"/>
      <c r="N93" s="175"/>
      <c r="O93" s="175"/>
      <c r="P93" s="175"/>
      <c r="Q93" s="183" t="str">
        <f t="shared" ref="Q93" si="180">IF(BK93="","",BX95)</f>
        <v/>
      </c>
      <c r="R93" s="172"/>
      <c r="S93" s="353" t="str">
        <f>IF((COUNTBLANK(E93:Q93)+COUNTBLANK(E94:Q94)+COUNTBLANK(E95:Q95))/3=COUNTBLANK(E93:Q93),"","Bitte alle drei Zeilen ausfüllen")</f>
        <v/>
      </c>
      <c r="T93" s="193"/>
      <c r="U93" s="193"/>
      <c r="V93" s="193"/>
      <c r="W93">
        <f t="shared" ref="W93:AH93" si="181">IF(E93=4.5,E94,0)</f>
        <v>0</v>
      </c>
      <c r="X93">
        <f t="shared" si="181"/>
        <v>0</v>
      </c>
      <c r="Y93">
        <f t="shared" si="181"/>
        <v>0</v>
      </c>
      <c r="Z93">
        <f t="shared" si="181"/>
        <v>0</v>
      </c>
      <c r="AA93">
        <f t="shared" si="181"/>
        <v>0</v>
      </c>
      <c r="AB93">
        <f t="shared" si="181"/>
        <v>0</v>
      </c>
      <c r="AC93">
        <f t="shared" si="181"/>
        <v>0</v>
      </c>
      <c r="AD93">
        <f t="shared" si="181"/>
        <v>0</v>
      </c>
      <c r="AE93">
        <f t="shared" si="181"/>
        <v>0</v>
      </c>
      <c r="AF93">
        <f t="shared" si="181"/>
        <v>0</v>
      </c>
      <c r="AG93">
        <f t="shared" si="181"/>
        <v>0</v>
      </c>
      <c r="AH93">
        <f t="shared" si="181"/>
        <v>0</v>
      </c>
      <c r="AJ93">
        <f t="shared" ref="AJ93:AU93" si="182">IF(E93=4.5,1,0)</f>
        <v>0</v>
      </c>
      <c r="AK93">
        <f t="shared" si="182"/>
        <v>0</v>
      </c>
      <c r="AL93">
        <f t="shared" si="182"/>
        <v>0</v>
      </c>
      <c r="AM93">
        <f t="shared" si="182"/>
        <v>0</v>
      </c>
      <c r="AN93">
        <f t="shared" si="182"/>
        <v>0</v>
      </c>
      <c r="AO93">
        <f t="shared" si="182"/>
        <v>0</v>
      </c>
      <c r="AP93">
        <f t="shared" si="182"/>
        <v>0</v>
      </c>
      <c r="AQ93">
        <f t="shared" si="182"/>
        <v>0</v>
      </c>
      <c r="AR93">
        <f t="shared" si="182"/>
        <v>0</v>
      </c>
      <c r="AS93">
        <f t="shared" si="182"/>
        <v>0</v>
      </c>
      <c r="AT93">
        <f t="shared" si="182"/>
        <v>0</v>
      </c>
      <c r="AU93">
        <f t="shared" si="182"/>
        <v>0</v>
      </c>
      <c r="BK93" s="346"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5">
      <c r="A94" s="348"/>
      <c r="B94" s="351"/>
      <c r="C94" s="341"/>
      <c r="D94" s="176" t="s">
        <v>42</v>
      </c>
      <c r="E94" s="252"/>
      <c r="F94" s="252"/>
      <c r="G94" s="252"/>
      <c r="H94" s="252"/>
      <c r="I94" s="252"/>
      <c r="J94" s="252"/>
      <c r="K94" s="252"/>
      <c r="L94" s="252"/>
      <c r="M94" s="175"/>
      <c r="N94" s="175"/>
      <c r="O94" s="175"/>
      <c r="P94" s="175"/>
      <c r="Q94" s="183"/>
      <c r="R94" s="35">
        <f>IF(R93&lt;15,0,IF(R93&lt;30,1,IF(R93&lt;45,2,3)))</f>
        <v>0</v>
      </c>
      <c r="S94" s="354"/>
      <c r="T94" s="193"/>
      <c r="U94" s="193"/>
      <c r="V94" s="193"/>
      <c r="AY94" t="str">
        <f t="shared" ref="AY94:BJ94" si="183">IF(AY95="","",COUNTIF($E95:$P95,AY95))</f>
        <v/>
      </c>
      <c r="AZ94" t="str">
        <f t="shared" si="183"/>
        <v/>
      </c>
      <c r="BA94" t="str">
        <f t="shared" si="183"/>
        <v/>
      </c>
      <c r="BB94" t="str">
        <f t="shared" si="183"/>
        <v/>
      </c>
      <c r="BC94" t="str">
        <f t="shared" si="183"/>
        <v/>
      </c>
      <c r="BD94" t="str">
        <f t="shared" si="183"/>
        <v/>
      </c>
      <c r="BE94" t="str">
        <f t="shared" si="183"/>
        <v/>
      </c>
      <c r="BF94" t="str">
        <f t="shared" si="183"/>
        <v/>
      </c>
      <c r="BG94" t="str">
        <f t="shared" si="183"/>
        <v/>
      </c>
      <c r="BH94" t="str">
        <f t="shared" si="183"/>
        <v/>
      </c>
      <c r="BI94" t="str">
        <f t="shared" si="183"/>
        <v/>
      </c>
      <c r="BJ94" t="str">
        <f t="shared" si="183"/>
        <v/>
      </c>
      <c r="BK94" s="346"/>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5">
      <c r="A95" s="349"/>
      <c r="B95" s="352"/>
      <c r="C95" s="342"/>
      <c r="D95" s="177" t="s">
        <v>44</v>
      </c>
      <c r="E95" s="252" t="str">
        <f>IF(E93&gt;0,1,"")</f>
        <v/>
      </c>
      <c r="F95" s="252" t="str">
        <f t="shared" ref="F95:P95" si="184">IF(F93&gt;0,1,"")</f>
        <v/>
      </c>
      <c r="G95" s="252" t="str">
        <f t="shared" si="184"/>
        <v/>
      </c>
      <c r="H95" s="252" t="str">
        <f t="shared" si="184"/>
        <v/>
      </c>
      <c r="I95" s="252" t="str">
        <f t="shared" si="184"/>
        <v/>
      </c>
      <c r="J95" s="252" t="str">
        <f t="shared" si="184"/>
        <v/>
      </c>
      <c r="K95" s="252" t="str">
        <f t="shared" si="184"/>
        <v/>
      </c>
      <c r="L95" s="252" t="str">
        <f t="shared" si="184"/>
        <v/>
      </c>
      <c r="M95" s="175" t="str">
        <f t="shared" si="184"/>
        <v/>
      </c>
      <c r="N95" s="175" t="str">
        <f t="shared" si="184"/>
        <v/>
      </c>
      <c r="O95" s="175" t="str">
        <f t="shared" si="184"/>
        <v/>
      </c>
      <c r="P95" s="175" t="str">
        <f t="shared" si="184"/>
        <v/>
      </c>
      <c r="Q95" s="184" t="str">
        <f t="shared" ref="Q95" si="185">IF(BK93="","",BK93)</f>
        <v/>
      </c>
      <c r="R95" s="38" t="str">
        <f>IF(BK93="","",BK93)</f>
        <v/>
      </c>
      <c r="S95" s="355"/>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6"/>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5">
      <c r="A96" s="347">
        <v>32</v>
      </c>
      <c r="B96" s="350"/>
      <c r="C96" s="340"/>
      <c r="D96" s="176" t="s">
        <v>38</v>
      </c>
      <c r="E96" s="252"/>
      <c r="F96" s="252"/>
      <c r="G96" s="252"/>
      <c r="H96" s="252"/>
      <c r="I96" s="252"/>
      <c r="J96" s="252"/>
      <c r="K96" s="252"/>
      <c r="L96" s="252"/>
      <c r="M96" s="175"/>
      <c r="N96" s="175"/>
      <c r="O96" s="175"/>
      <c r="P96" s="175"/>
      <c r="Q96" s="183" t="str">
        <f t="shared" ref="Q96" si="186">IF(BK96="","",BX98)</f>
        <v/>
      </c>
      <c r="R96" s="172"/>
      <c r="S96" s="353" t="str">
        <f>IF((COUNTBLANK(E96:Q96)+COUNTBLANK(E97:Q97)+COUNTBLANK(E98:Q98))/3=COUNTBLANK(E96:Q96),"","Bitte alle drei Zeilen ausfüllen")</f>
        <v/>
      </c>
      <c r="T96" s="193"/>
      <c r="U96" s="193"/>
      <c r="V96" s="193"/>
      <c r="W96">
        <f t="shared" ref="W96:AH96" si="187">IF(E96=4.5,E97,0)</f>
        <v>0</v>
      </c>
      <c r="X96">
        <f t="shared" si="187"/>
        <v>0</v>
      </c>
      <c r="Y96">
        <f t="shared" si="187"/>
        <v>0</v>
      </c>
      <c r="Z96">
        <f t="shared" si="187"/>
        <v>0</v>
      </c>
      <c r="AA96">
        <f t="shared" si="187"/>
        <v>0</v>
      </c>
      <c r="AB96">
        <f t="shared" si="187"/>
        <v>0</v>
      </c>
      <c r="AC96">
        <f t="shared" si="187"/>
        <v>0</v>
      </c>
      <c r="AD96">
        <f t="shared" si="187"/>
        <v>0</v>
      </c>
      <c r="AE96">
        <f t="shared" si="187"/>
        <v>0</v>
      </c>
      <c r="AF96">
        <f t="shared" si="187"/>
        <v>0</v>
      </c>
      <c r="AG96">
        <f t="shared" si="187"/>
        <v>0</v>
      </c>
      <c r="AH96">
        <f t="shared" si="187"/>
        <v>0</v>
      </c>
      <c r="AJ96">
        <f t="shared" ref="AJ96:AU96" si="188">IF(E96=4.5,1,0)</f>
        <v>0</v>
      </c>
      <c r="AK96">
        <f t="shared" si="188"/>
        <v>0</v>
      </c>
      <c r="AL96">
        <f t="shared" si="188"/>
        <v>0</v>
      </c>
      <c r="AM96">
        <f t="shared" si="188"/>
        <v>0</v>
      </c>
      <c r="AN96">
        <f t="shared" si="188"/>
        <v>0</v>
      </c>
      <c r="AO96">
        <f t="shared" si="188"/>
        <v>0</v>
      </c>
      <c r="AP96">
        <f t="shared" si="188"/>
        <v>0</v>
      </c>
      <c r="AQ96">
        <f t="shared" si="188"/>
        <v>0</v>
      </c>
      <c r="AR96">
        <f t="shared" si="188"/>
        <v>0</v>
      </c>
      <c r="AS96">
        <f t="shared" si="188"/>
        <v>0</v>
      </c>
      <c r="AT96">
        <f t="shared" si="188"/>
        <v>0</v>
      </c>
      <c r="AU96">
        <f t="shared" si="188"/>
        <v>0</v>
      </c>
      <c r="BK96" s="346"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5">
      <c r="A97" s="348"/>
      <c r="B97" s="351"/>
      <c r="C97" s="341"/>
      <c r="D97" s="176" t="s">
        <v>42</v>
      </c>
      <c r="E97" s="252"/>
      <c r="F97" s="252"/>
      <c r="G97" s="252"/>
      <c r="H97" s="252"/>
      <c r="I97" s="252"/>
      <c r="J97" s="252"/>
      <c r="K97" s="252"/>
      <c r="L97" s="252"/>
      <c r="M97" s="175"/>
      <c r="N97" s="175"/>
      <c r="O97" s="175"/>
      <c r="P97" s="175"/>
      <c r="Q97" s="183"/>
      <c r="R97" s="35">
        <f>IF(R96&lt;15,0,IF(R96&lt;30,1,IF(R96&lt;45,2,3)))</f>
        <v>0</v>
      </c>
      <c r="S97" s="354"/>
      <c r="T97" s="193"/>
      <c r="U97" s="193"/>
      <c r="V97" s="193"/>
      <c r="AY97" t="str">
        <f t="shared" ref="AY97:BJ97" si="189">IF(AY98="","",COUNTIF($E98:$P98,AY98))</f>
        <v/>
      </c>
      <c r="AZ97" t="str">
        <f t="shared" si="189"/>
        <v/>
      </c>
      <c r="BA97" t="str">
        <f t="shared" si="189"/>
        <v/>
      </c>
      <c r="BB97" t="str">
        <f t="shared" si="189"/>
        <v/>
      </c>
      <c r="BC97" t="str">
        <f t="shared" si="189"/>
        <v/>
      </c>
      <c r="BD97" t="str">
        <f t="shared" si="189"/>
        <v/>
      </c>
      <c r="BE97" t="str">
        <f t="shared" si="189"/>
        <v/>
      </c>
      <c r="BF97" t="str">
        <f t="shared" si="189"/>
        <v/>
      </c>
      <c r="BG97" t="str">
        <f t="shared" si="189"/>
        <v/>
      </c>
      <c r="BH97" t="str">
        <f t="shared" si="189"/>
        <v/>
      </c>
      <c r="BI97" t="str">
        <f t="shared" si="189"/>
        <v/>
      </c>
      <c r="BJ97" t="str">
        <f t="shared" si="189"/>
        <v/>
      </c>
      <c r="BK97" s="346"/>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5">
      <c r="A98" s="349"/>
      <c r="B98" s="352"/>
      <c r="C98" s="342"/>
      <c r="D98" s="177" t="s">
        <v>44</v>
      </c>
      <c r="E98" s="252" t="str">
        <f>IF(E96&gt;0,1,"")</f>
        <v/>
      </c>
      <c r="F98" s="252" t="str">
        <f t="shared" ref="F98:P98" si="190">IF(F96&gt;0,1,"")</f>
        <v/>
      </c>
      <c r="G98" s="252" t="str">
        <f t="shared" si="190"/>
        <v/>
      </c>
      <c r="H98" s="252" t="str">
        <f t="shared" si="190"/>
        <v/>
      </c>
      <c r="I98" s="252" t="str">
        <f t="shared" si="190"/>
        <v/>
      </c>
      <c r="J98" s="252" t="str">
        <f t="shared" si="190"/>
        <v/>
      </c>
      <c r="K98" s="252" t="str">
        <f t="shared" si="190"/>
        <v/>
      </c>
      <c r="L98" s="252" t="str">
        <f t="shared" si="190"/>
        <v/>
      </c>
      <c r="M98" s="175" t="str">
        <f t="shared" si="190"/>
        <v/>
      </c>
      <c r="N98" s="175" t="str">
        <f t="shared" si="190"/>
        <v/>
      </c>
      <c r="O98" s="175" t="str">
        <f t="shared" si="190"/>
        <v/>
      </c>
      <c r="P98" s="175" t="str">
        <f t="shared" si="190"/>
        <v/>
      </c>
      <c r="Q98" s="184" t="str">
        <f t="shared" ref="Q98" si="191">IF(BK96="","",BK96)</f>
        <v/>
      </c>
      <c r="R98" s="38" t="str">
        <f>IF(BK96="","",BK96)</f>
        <v/>
      </c>
      <c r="S98" s="355"/>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6"/>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5">
      <c r="A99" s="347">
        <v>33</v>
      </c>
      <c r="B99" s="350"/>
      <c r="C99" s="340"/>
      <c r="D99" s="176" t="s">
        <v>38</v>
      </c>
      <c r="E99" s="252"/>
      <c r="F99" s="252"/>
      <c r="G99" s="252"/>
      <c r="H99" s="252"/>
      <c r="I99" s="252"/>
      <c r="J99" s="252"/>
      <c r="K99" s="252"/>
      <c r="L99" s="252"/>
      <c r="M99" s="175"/>
      <c r="N99" s="175"/>
      <c r="O99" s="175"/>
      <c r="P99" s="175"/>
      <c r="Q99" s="183" t="str">
        <f t="shared" ref="Q99" si="192">IF(BK99="","",BX101)</f>
        <v/>
      </c>
      <c r="R99" s="172"/>
      <c r="S99" s="353" t="str">
        <f>IF((COUNTBLANK(E99:Q99)+COUNTBLANK(E100:Q100)+COUNTBLANK(E101:Q101))/3=COUNTBLANK(E99:Q99),"","Bitte alle drei Zeilen ausfüllen")</f>
        <v/>
      </c>
      <c r="T99" s="193"/>
      <c r="U99" s="193"/>
      <c r="V99" s="193"/>
      <c r="W99">
        <f t="shared" ref="W99:AH99" si="193">IF(E99=4.5,E100,0)</f>
        <v>0</v>
      </c>
      <c r="X99">
        <f t="shared" si="193"/>
        <v>0</v>
      </c>
      <c r="Y99">
        <f t="shared" si="193"/>
        <v>0</v>
      </c>
      <c r="Z99">
        <f t="shared" si="193"/>
        <v>0</v>
      </c>
      <c r="AA99">
        <f t="shared" si="193"/>
        <v>0</v>
      </c>
      <c r="AB99">
        <f t="shared" si="193"/>
        <v>0</v>
      </c>
      <c r="AC99">
        <f t="shared" si="193"/>
        <v>0</v>
      </c>
      <c r="AD99">
        <f t="shared" si="193"/>
        <v>0</v>
      </c>
      <c r="AE99">
        <f t="shared" si="193"/>
        <v>0</v>
      </c>
      <c r="AF99">
        <f t="shared" si="193"/>
        <v>0</v>
      </c>
      <c r="AG99">
        <f t="shared" si="193"/>
        <v>0</v>
      </c>
      <c r="AH99">
        <f t="shared" si="193"/>
        <v>0</v>
      </c>
      <c r="AJ99">
        <f t="shared" ref="AJ99:AU99" si="194">IF(E99=4.5,1,0)</f>
        <v>0</v>
      </c>
      <c r="AK99">
        <f t="shared" si="194"/>
        <v>0</v>
      </c>
      <c r="AL99">
        <f t="shared" si="194"/>
        <v>0</v>
      </c>
      <c r="AM99">
        <f t="shared" si="194"/>
        <v>0</v>
      </c>
      <c r="AN99">
        <f t="shared" si="194"/>
        <v>0</v>
      </c>
      <c r="AO99">
        <f t="shared" si="194"/>
        <v>0</v>
      </c>
      <c r="AP99">
        <f t="shared" si="194"/>
        <v>0</v>
      </c>
      <c r="AQ99">
        <f t="shared" si="194"/>
        <v>0</v>
      </c>
      <c r="AR99">
        <f t="shared" si="194"/>
        <v>0</v>
      </c>
      <c r="AS99">
        <f t="shared" si="194"/>
        <v>0</v>
      </c>
      <c r="AT99">
        <f t="shared" si="194"/>
        <v>0</v>
      </c>
      <c r="AU99">
        <f t="shared" si="194"/>
        <v>0</v>
      </c>
      <c r="BK99" s="346"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5">
      <c r="A100" s="348"/>
      <c r="B100" s="351"/>
      <c r="C100" s="341"/>
      <c r="D100" s="176" t="s">
        <v>42</v>
      </c>
      <c r="E100" s="252"/>
      <c r="F100" s="252"/>
      <c r="G100" s="252"/>
      <c r="H100" s="252"/>
      <c r="I100" s="252"/>
      <c r="J100" s="252"/>
      <c r="K100" s="252"/>
      <c r="L100" s="252"/>
      <c r="M100" s="175"/>
      <c r="N100" s="175"/>
      <c r="O100" s="175"/>
      <c r="P100" s="175"/>
      <c r="Q100" s="183"/>
      <c r="R100" s="35">
        <f>IF(R99&lt;15,0,IF(R99&lt;30,1,IF(R99&lt;45,2,3)))</f>
        <v>0</v>
      </c>
      <c r="S100" s="354"/>
      <c r="T100" s="193"/>
      <c r="U100" s="193"/>
      <c r="V100" s="193"/>
      <c r="AY100" t="str">
        <f t="shared" ref="AY100:BJ100" si="195">IF(AY101="","",COUNTIF($E101:$P101,AY101))</f>
        <v/>
      </c>
      <c r="AZ100" t="str">
        <f t="shared" si="195"/>
        <v/>
      </c>
      <c r="BA100" t="str">
        <f t="shared" si="195"/>
        <v/>
      </c>
      <c r="BB100" t="str">
        <f t="shared" si="195"/>
        <v/>
      </c>
      <c r="BC100" t="str">
        <f t="shared" si="195"/>
        <v/>
      </c>
      <c r="BD100" t="str">
        <f t="shared" si="195"/>
        <v/>
      </c>
      <c r="BE100" t="str">
        <f t="shared" si="195"/>
        <v/>
      </c>
      <c r="BF100" t="str">
        <f t="shared" si="195"/>
        <v/>
      </c>
      <c r="BG100" t="str">
        <f t="shared" si="195"/>
        <v/>
      </c>
      <c r="BH100" t="str">
        <f t="shared" si="195"/>
        <v/>
      </c>
      <c r="BI100" t="str">
        <f t="shared" si="195"/>
        <v/>
      </c>
      <c r="BJ100" t="str">
        <f t="shared" si="195"/>
        <v/>
      </c>
      <c r="BK100" s="346"/>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5">
      <c r="A101" s="349"/>
      <c r="B101" s="352"/>
      <c r="C101" s="342"/>
      <c r="D101" s="177" t="s">
        <v>44</v>
      </c>
      <c r="E101" s="252" t="str">
        <f>IF(E99&gt;0,1,"")</f>
        <v/>
      </c>
      <c r="F101" s="252" t="str">
        <f t="shared" ref="F101:P101" si="196">IF(F99&gt;0,1,"")</f>
        <v/>
      </c>
      <c r="G101" s="252" t="str">
        <f t="shared" si="196"/>
        <v/>
      </c>
      <c r="H101" s="252" t="str">
        <f t="shared" si="196"/>
        <v/>
      </c>
      <c r="I101" s="252" t="str">
        <f t="shared" si="196"/>
        <v/>
      </c>
      <c r="J101" s="252" t="str">
        <f t="shared" si="196"/>
        <v/>
      </c>
      <c r="K101" s="252" t="str">
        <f t="shared" si="196"/>
        <v/>
      </c>
      <c r="L101" s="252" t="str">
        <f t="shared" si="196"/>
        <v/>
      </c>
      <c r="M101" s="175" t="str">
        <f t="shared" si="196"/>
        <v/>
      </c>
      <c r="N101" s="175" t="str">
        <f t="shared" si="196"/>
        <v/>
      </c>
      <c r="O101" s="175" t="str">
        <f t="shared" si="196"/>
        <v/>
      </c>
      <c r="P101" s="175" t="str">
        <f t="shared" si="196"/>
        <v/>
      </c>
      <c r="Q101" s="184" t="str">
        <f t="shared" ref="Q101" si="197">IF(BK99="","",BK99)</f>
        <v/>
      </c>
      <c r="R101" s="38" t="str">
        <f>IF(BK99="","",BK99)</f>
        <v/>
      </c>
      <c r="S101" s="355"/>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6"/>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5">
      <c r="A102" s="347">
        <v>34</v>
      </c>
      <c r="B102" s="350"/>
      <c r="C102" s="340"/>
      <c r="D102" s="176" t="s">
        <v>38</v>
      </c>
      <c r="E102" s="252"/>
      <c r="F102" s="252"/>
      <c r="G102" s="252"/>
      <c r="H102" s="252"/>
      <c r="I102" s="252"/>
      <c r="J102" s="252"/>
      <c r="K102" s="252"/>
      <c r="L102" s="252"/>
      <c r="M102" s="175"/>
      <c r="N102" s="175"/>
      <c r="O102" s="175"/>
      <c r="P102" s="175"/>
      <c r="Q102" s="183" t="str">
        <f t="shared" ref="Q102" si="198">IF(BK102="","",BX104)</f>
        <v/>
      </c>
      <c r="R102" s="172"/>
      <c r="S102" s="353" t="str">
        <f>IF((COUNTBLANK(E102:Q102)+COUNTBLANK(E103:Q103)+COUNTBLANK(E104:Q104))/3=COUNTBLANK(E102:Q102),"","Bitte alle drei Zeilen ausfüllen")</f>
        <v/>
      </c>
      <c r="T102" s="193"/>
      <c r="U102" s="193"/>
      <c r="V102" s="193"/>
      <c r="W102">
        <f t="shared" ref="W102:AH102" si="199">IF(E102=4.5,E103,0)</f>
        <v>0</v>
      </c>
      <c r="X102">
        <f t="shared" si="199"/>
        <v>0</v>
      </c>
      <c r="Y102">
        <f t="shared" si="199"/>
        <v>0</v>
      </c>
      <c r="Z102">
        <f t="shared" si="199"/>
        <v>0</v>
      </c>
      <c r="AA102">
        <f t="shared" si="199"/>
        <v>0</v>
      </c>
      <c r="AB102">
        <f t="shared" si="199"/>
        <v>0</v>
      </c>
      <c r="AC102">
        <f t="shared" si="199"/>
        <v>0</v>
      </c>
      <c r="AD102">
        <f t="shared" si="199"/>
        <v>0</v>
      </c>
      <c r="AE102">
        <f t="shared" si="199"/>
        <v>0</v>
      </c>
      <c r="AF102">
        <f t="shared" si="199"/>
        <v>0</v>
      </c>
      <c r="AG102">
        <f t="shared" si="199"/>
        <v>0</v>
      </c>
      <c r="AH102">
        <f t="shared" si="199"/>
        <v>0</v>
      </c>
      <c r="AJ102">
        <f t="shared" ref="AJ102:AU102" si="200">IF(E102=4.5,1,0)</f>
        <v>0</v>
      </c>
      <c r="AK102">
        <f t="shared" si="200"/>
        <v>0</v>
      </c>
      <c r="AL102">
        <f t="shared" si="200"/>
        <v>0</v>
      </c>
      <c r="AM102">
        <f t="shared" si="200"/>
        <v>0</v>
      </c>
      <c r="AN102">
        <f t="shared" si="200"/>
        <v>0</v>
      </c>
      <c r="AO102">
        <f t="shared" si="200"/>
        <v>0</v>
      </c>
      <c r="AP102">
        <f t="shared" si="200"/>
        <v>0</v>
      </c>
      <c r="AQ102">
        <f t="shared" si="200"/>
        <v>0</v>
      </c>
      <c r="AR102">
        <f t="shared" si="200"/>
        <v>0</v>
      </c>
      <c r="AS102">
        <f t="shared" si="200"/>
        <v>0</v>
      </c>
      <c r="AT102">
        <f t="shared" si="200"/>
        <v>0</v>
      </c>
      <c r="AU102">
        <f t="shared" si="200"/>
        <v>0</v>
      </c>
      <c r="BK102" s="346"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5">
      <c r="A103" s="348"/>
      <c r="B103" s="351"/>
      <c r="C103" s="341"/>
      <c r="D103" s="176" t="s">
        <v>42</v>
      </c>
      <c r="E103" s="252"/>
      <c r="F103" s="252"/>
      <c r="G103" s="252"/>
      <c r="H103" s="252"/>
      <c r="I103" s="252"/>
      <c r="J103" s="252"/>
      <c r="K103" s="252"/>
      <c r="L103" s="252"/>
      <c r="M103" s="175"/>
      <c r="N103" s="175"/>
      <c r="O103" s="175"/>
      <c r="P103" s="175"/>
      <c r="Q103" s="183"/>
      <c r="R103" s="35">
        <f>IF(R102&lt;15,0,IF(R102&lt;30,1,IF(R102&lt;45,2,3)))</f>
        <v>0</v>
      </c>
      <c r="S103" s="354"/>
      <c r="T103" s="193"/>
      <c r="U103" s="193"/>
      <c r="V103" s="193"/>
      <c r="AY103" t="str">
        <f t="shared" ref="AY103:BJ103" si="201">IF(AY104="","",COUNTIF($E104:$P104,AY104))</f>
        <v/>
      </c>
      <c r="AZ103" t="str">
        <f t="shared" si="201"/>
        <v/>
      </c>
      <c r="BA103" t="str">
        <f t="shared" si="201"/>
        <v/>
      </c>
      <c r="BB103" t="str">
        <f t="shared" si="201"/>
        <v/>
      </c>
      <c r="BC103" t="str">
        <f t="shared" si="201"/>
        <v/>
      </c>
      <c r="BD103" t="str">
        <f t="shared" si="201"/>
        <v/>
      </c>
      <c r="BE103" t="str">
        <f t="shared" si="201"/>
        <v/>
      </c>
      <c r="BF103" t="str">
        <f t="shared" si="201"/>
        <v/>
      </c>
      <c r="BG103" t="str">
        <f t="shared" si="201"/>
        <v/>
      </c>
      <c r="BH103" t="str">
        <f t="shared" si="201"/>
        <v/>
      </c>
      <c r="BI103" t="str">
        <f t="shared" si="201"/>
        <v/>
      </c>
      <c r="BJ103" t="str">
        <f t="shared" si="201"/>
        <v/>
      </c>
      <c r="BK103" s="346"/>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5">
      <c r="A104" s="349"/>
      <c r="B104" s="352"/>
      <c r="C104" s="342"/>
      <c r="D104" s="177" t="s">
        <v>44</v>
      </c>
      <c r="E104" s="252" t="str">
        <f>IF(E102&gt;0,1,"")</f>
        <v/>
      </c>
      <c r="F104" s="252" t="str">
        <f t="shared" ref="F104:P104" si="202">IF(F102&gt;0,1,"")</f>
        <v/>
      </c>
      <c r="G104" s="252" t="str">
        <f t="shared" si="202"/>
        <v/>
      </c>
      <c r="H104" s="252" t="str">
        <f t="shared" si="202"/>
        <v/>
      </c>
      <c r="I104" s="252" t="str">
        <f t="shared" si="202"/>
        <v/>
      </c>
      <c r="J104" s="252" t="str">
        <f t="shared" si="202"/>
        <v/>
      </c>
      <c r="K104" s="252" t="str">
        <f t="shared" si="202"/>
        <v/>
      </c>
      <c r="L104" s="252" t="str">
        <f t="shared" si="202"/>
        <v/>
      </c>
      <c r="M104" s="175" t="str">
        <f t="shared" si="202"/>
        <v/>
      </c>
      <c r="N104" s="175" t="str">
        <f t="shared" si="202"/>
        <v/>
      </c>
      <c r="O104" s="175" t="str">
        <f t="shared" si="202"/>
        <v/>
      </c>
      <c r="P104" s="175" t="str">
        <f t="shared" si="202"/>
        <v/>
      </c>
      <c r="Q104" s="184" t="str">
        <f t="shared" ref="Q104" si="203">IF(BK102="","",BK102)</f>
        <v/>
      </c>
      <c r="R104" s="38" t="str">
        <f>IF(BK102="","",BK102)</f>
        <v/>
      </c>
      <c r="S104" s="355"/>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6"/>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5">
      <c r="A105" s="347">
        <v>35</v>
      </c>
      <c r="B105" s="350"/>
      <c r="C105" s="340"/>
      <c r="D105" s="176" t="s">
        <v>38</v>
      </c>
      <c r="E105" s="252"/>
      <c r="F105" s="252"/>
      <c r="G105" s="252"/>
      <c r="H105" s="252"/>
      <c r="I105" s="252"/>
      <c r="J105" s="252"/>
      <c r="K105" s="252"/>
      <c r="L105" s="252"/>
      <c r="M105" s="175"/>
      <c r="N105" s="175"/>
      <c r="O105" s="175"/>
      <c r="P105" s="175"/>
      <c r="Q105" s="183" t="str">
        <f t="shared" ref="Q105" si="204">IF(BK105="","",BX107)</f>
        <v/>
      </c>
      <c r="R105" s="172"/>
      <c r="S105" s="353" t="str">
        <f>IF((COUNTBLANK(E105:Q105)+COUNTBLANK(E106:Q106)+COUNTBLANK(E107:Q107))/3=COUNTBLANK(E105:Q105),"","Bitte alle drei Zeilen ausfüllen")</f>
        <v/>
      </c>
      <c r="T105" s="193"/>
      <c r="U105" s="193"/>
      <c r="V105" s="193"/>
      <c r="W105">
        <f t="shared" ref="W105:AH105" si="205">IF(E105=4.5,E106,0)</f>
        <v>0</v>
      </c>
      <c r="X105">
        <f t="shared" si="205"/>
        <v>0</v>
      </c>
      <c r="Y105">
        <f t="shared" si="205"/>
        <v>0</v>
      </c>
      <c r="Z105">
        <f t="shared" si="205"/>
        <v>0</v>
      </c>
      <c r="AA105">
        <f t="shared" si="205"/>
        <v>0</v>
      </c>
      <c r="AB105">
        <f t="shared" si="205"/>
        <v>0</v>
      </c>
      <c r="AC105">
        <f t="shared" si="205"/>
        <v>0</v>
      </c>
      <c r="AD105">
        <f t="shared" si="205"/>
        <v>0</v>
      </c>
      <c r="AE105">
        <f t="shared" si="205"/>
        <v>0</v>
      </c>
      <c r="AF105">
        <f t="shared" si="205"/>
        <v>0</v>
      </c>
      <c r="AG105">
        <f t="shared" si="205"/>
        <v>0</v>
      </c>
      <c r="AH105">
        <f t="shared" si="205"/>
        <v>0</v>
      </c>
      <c r="AJ105">
        <f t="shared" ref="AJ105:AU105" si="206">IF(E105=4.5,1,0)</f>
        <v>0</v>
      </c>
      <c r="AK105">
        <f t="shared" si="206"/>
        <v>0</v>
      </c>
      <c r="AL105">
        <f t="shared" si="206"/>
        <v>0</v>
      </c>
      <c r="AM105">
        <f t="shared" si="206"/>
        <v>0</v>
      </c>
      <c r="AN105">
        <f t="shared" si="206"/>
        <v>0</v>
      </c>
      <c r="AO105">
        <f t="shared" si="206"/>
        <v>0</v>
      </c>
      <c r="AP105">
        <f t="shared" si="206"/>
        <v>0</v>
      </c>
      <c r="AQ105">
        <f t="shared" si="206"/>
        <v>0</v>
      </c>
      <c r="AR105">
        <f t="shared" si="206"/>
        <v>0</v>
      </c>
      <c r="AS105">
        <f t="shared" si="206"/>
        <v>0</v>
      </c>
      <c r="AT105">
        <f t="shared" si="206"/>
        <v>0</v>
      </c>
      <c r="AU105">
        <f t="shared" si="206"/>
        <v>0</v>
      </c>
      <c r="BK105" s="346"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5">
      <c r="A106" s="348"/>
      <c r="B106" s="351"/>
      <c r="C106" s="341"/>
      <c r="D106" s="176" t="s">
        <v>42</v>
      </c>
      <c r="E106" s="252"/>
      <c r="F106" s="252"/>
      <c r="G106" s="252"/>
      <c r="H106" s="252"/>
      <c r="I106" s="252"/>
      <c r="J106" s="252"/>
      <c r="K106" s="252"/>
      <c r="L106" s="252"/>
      <c r="M106" s="175"/>
      <c r="N106" s="175"/>
      <c r="O106" s="175"/>
      <c r="P106" s="175"/>
      <c r="Q106" s="183"/>
      <c r="R106" s="35">
        <f>IF(R105&lt;15,0,IF(R105&lt;30,1,IF(R105&lt;45,2,3)))</f>
        <v>0</v>
      </c>
      <c r="S106" s="354"/>
      <c r="T106" s="193"/>
      <c r="U106" s="193"/>
      <c r="V106" s="193"/>
      <c r="AY106" t="str">
        <f t="shared" ref="AY106:BJ106" si="207">IF(AY107="","",COUNTIF($E107:$P107,AY107))</f>
        <v/>
      </c>
      <c r="AZ106" t="str">
        <f t="shared" si="207"/>
        <v/>
      </c>
      <c r="BA106" t="str">
        <f t="shared" si="207"/>
        <v/>
      </c>
      <c r="BB106" t="str">
        <f t="shared" si="207"/>
        <v/>
      </c>
      <c r="BC106" t="str">
        <f t="shared" si="207"/>
        <v/>
      </c>
      <c r="BD106" t="str">
        <f t="shared" si="207"/>
        <v/>
      </c>
      <c r="BE106" t="str">
        <f t="shared" si="207"/>
        <v/>
      </c>
      <c r="BF106" t="str">
        <f t="shared" si="207"/>
        <v/>
      </c>
      <c r="BG106" t="str">
        <f t="shared" si="207"/>
        <v/>
      </c>
      <c r="BH106" t="str">
        <f t="shared" si="207"/>
        <v/>
      </c>
      <c r="BI106" t="str">
        <f t="shared" si="207"/>
        <v/>
      </c>
      <c r="BJ106" t="str">
        <f t="shared" si="207"/>
        <v/>
      </c>
      <c r="BK106" s="346"/>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5">
      <c r="A107" s="349"/>
      <c r="B107" s="352"/>
      <c r="C107" s="342"/>
      <c r="D107" s="177" t="s">
        <v>44</v>
      </c>
      <c r="E107" s="252" t="str">
        <f>IF(E105&gt;0,1,"")</f>
        <v/>
      </c>
      <c r="F107" s="252" t="str">
        <f t="shared" ref="F107:P107" si="208">IF(F105&gt;0,1,"")</f>
        <v/>
      </c>
      <c r="G107" s="252" t="str">
        <f t="shared" si="208"/>
        <v/>
      </c>
      <c r="H107" s="252" t="str">
        <f t="shared" si="208"/>
        <v/>
      </c>
      <c r="I107" s="252" t="str">
        <f t="shared" si="208"/>
        <v/>
      </c>
      <c r="J107" s="252" t="str">
        <f t="shared" si="208"/>
        <v/>
      </c>
      <c r="K107" s="252" t="str">
        <f t="shared" si="208"/>
        <v/>
      </c>
      <c r="L107" s="252" t="str">
        <f t="shared" si="208"/>
        <v/>
      </c>
      <c r="M107" s="175" t="str">
        <f t="shared" si="208"/>
        <v/>
      </c>
      <c r="N107" s="175" t="str">
        <f t="shared" si="208"/>
        <v/>
      </c>
      <c r="O107" s="175" t="str">
        <f t="shared" si="208"/>
        <v/>
      </c>
      <c r="P107" s="175" t="str">
        <f t="shared" si="208"/>
        <v/>
      </c>
      <c r="Q107" s="184" t="str">
        <f t="shared" ref="Q107" si="209">IF(BK105="","",BK105)</f>
        <v/>
      </c>
      <c r="R107" s="38" t="str">
        <f>IF(BK105="","",BK105)</f>
        <v/>
      </c>
      <c r="S107" s="355"/>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6"/>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5">
      <c r="A108" s="347">
        <v>36</v>
      </c>
      <c r="B108" s="350"/>
      <c r="C108" s="340"/>
      <c r="D108" s="176" t="s">
        <v>38</v>
      </c>
      <c r="E108" s="252"/>
      <c r="F108" s="252"/>
      <c r="G108" s="252"/>
      <c r="H108" s="252"/>
      <c r="I108" s="252"/>
      <c r="J108" s="252"/>
      <c r="K108" s="252"/>
      <c r="L108" s="252"/>
      <c r="M108" s="175"/>
      <c r="N108" s="175"/>
      <c r="O108" s="175"/>
      <c r="P108" s="175"/>
      <c r="Q108" s="183" t="str">
        <f t="shared" ref="Q108" si="210">IF(BK108="","",BX110)</f>
        <v/>
      </c>
      <c r="R108" s="172"/>
      <c r="S108" s="353" t="str">
        <f>IF((COUNTBLANK(E108:Q108)+COUNTBLANK(E109:Q109)+COUNTBLANK(E110:Q110))/3=COUNTBLANK(E108:Q108),"","Bitte alle drei Zeilen ausfüllen")</f>
        <v/>
      </c>
      <c r="T108" s="193"/>
      <c r="U108" s="193"/>
      <c r="V108" s="193"/>
      <c r="W108">
        <f t="shared" ref="W108:AH108" si="211">IF(E108=4.5,E109,0)</f>
        <v>0</v>
      </c>
      <c r="X108">
        <f t="shared" si="211"/>
        <v>0</v>
      </c>
      <c r="Y108">
        <f t="shared" si="211"/>
        <v>0</v>
      </c>
      <c r="Z108">
        <f t="shared" si="211"/>
        <v>0</v>
      </c>
      <c r="AA108">
        <f t="shared" si="211"/>
        <v>0</v>
      </c>
      <c r="AB108">
        <f t="shared" si="211"/>
        <v>0</v>
      </c>
      <c r="AC108">
        <f t="shared" si="211"/>
        <v>0</v>
      </c>
      <c r="AD108">
        <f t="shared" si="211"/>
        <v>0</v>
      </c>
      <c r="AE108">
        <f t="shared" si="211"/>
        <v>0</v>
      </c>
      <c r="AF108">
        <f t="shared" si="211"/>
        <v>0</v>
      </c>
      <c r="AG108">
        <f t="shared" si="211"/>
        <v>0</v>
      </c>
      <c r="AH108">
        <f t="shared" si="211"/>
        <v>0</v>
      </c>
      <c r="AJ108">
        <f t="shared" ref="AJ108:AU108" si="212">IF(E108=4.5,1,0)</f>
        <v>0</v>
      </c>
      <c r="AK108">
        <f t="shared" si="212"/>
        <v>0</v>
      </c>
      <c r="AL108">
        <f t="shared" si="212"/>
        <v>0</v>
      </c>
      <c r="AM108">
        <f t="shared" si="212"/>
        <v>0</v>
      </c>
      <c r="AN108">
        <f t="shared" si="212"/>
        <v>0</v>
      </c>
      <c r="AO108">
        <f t="shared" si="212"/>
        <v>0</v>
      </c>
      <c r="AP108">
        <f t="shared" si="212"/>
        <v>0</v>
      </c>
      <c r="AQ108">
        <f t="shared" si="212"/>
        <v>0</v>
      </c>
      <c r="AR108">
        <f t="shared" si="212"/>
        <v>0</v>
      </c>
      <c r="AS108">
        <f t="shared" si="212"/>
        <v>0</v>
      </c>
      <c r="AT108">
        <f t="shared" si="212"/>
        <v>0</v>
      </c>
      <c r="AU108">
        <f t="shared" si="212"/>
        <v>0</v>
      </c>
      <c r="BK108" s="346"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5">
      <c r="A109" s="348"/>
      <c r="B109" s="351"/>
      <c r="C109" s="341"/>
      <c r="D109" s="176" t="s">
        <v>42</v>
      </c>
      <c r="E109" s="252"/>
      <c r="F109" s="252"/>
      <c r="G109" s="252"/>
      <c r="H109" s="252"/>
      <c r="I109" s="252"/>
      <c r="J109" s="252"/>
      <c r="K109" s="252"/>
      <c r="L109" s="252"/>
      <c r="M109" s="175"/>
      <c r="N109" s="175"/>
      <c r="O109" s="175"/>
      <c r="P109" s="175"/>
      <c r="Q109" s="183"/>
      <c r="R109" s="35">
        <f>IF(R108&lt;15,0,IF(R108&lt;30,1,IF(R108&lt;45,2,3)))</f>
        <v>0</v>
      </c>
      <c r="S109" s="354"/>
      <c r="T109" s="193"/>
      <c r="U109" s="193"/>
      <c r="V109" s="193"/>
      <c r="AY109" t="str">
        <f t="shared" ref="AY109:BJ109" si="213">IF(AY110="","",COUNTIF($E110:$P110,AY110))</f>
        <v/>
      </c>
      <c r="AZ109" t="str">
        <f t="shared" si="213"/>
        <v/>
      </c>
      <c r="BA109" t="str">
        <f t="shared" si="213"/>
        <v/>
      </c>
      <c r="BB109" t="str">
        <f t="shared" si="213"/>
        <v/>
      </c>
      <c r="BC109" t="str">
        <f t="shared" si="213"/>
        <v/>
      </c>
      <c r="BD109" t="str">
        <f t="shared" si="213"/>
        <v/>
      </c>
      <c r="BE109" t="str">
        <f t="shared" si="213"/>
        <v/>
      </c>
      <c r="BF109" t="str">
        <f t="shared" si="213"/>
        <v/>
      </c>
      <c r="BG109" t="str">
        <f t="shared" si="213"/>
        <v/>
      </c>
      <c r="BH109" t="str">
        <f t="shared" si="213"/>
        <v/>
      </c>
      <c r="BI109" t="str">
        <f t="shared" si="213"/>
        <v/>
      </c>
      <c r="BJ109" t="str">
        <f t="shared" si="213"/>
        <v/>
      </c>
      <c r="BK109" s="346"/>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5">
      <c r="A110" s="349"/>
      <c r="B110" s="352"/>
      <c r="C110" s="342"/>
      <c r="D110" s="177" t="s">
        <v>44</v>
      </c>
      <c r="E110" s="252" t="str">
        <f>IF(E108&gt;0,1,"")</f>
        <v/>
      </c>
      <c r="F110" s="252" t="str">
        <f t="shared" ref="F110:P110" si="214">IF(F108&gt;0,1,"")</f>
        <v/>
      </c>
      <c r="G110" s="252" t="str">
        <f t="shared" si="214"/>
        <v/>
      </c>
      <c r="H110" s="252" t="str">
        <f t="shared" si="214"/>
        <v/>
      </c>
      <c r="I110" s="252" t="str">
        <f t="shared" si="214"/>
        <v/>
      </c>
      <c r="J110" s="252" t="str">
        <f t="shared" si="214"/>
        <v/>
      </c>
      <c r="K110" s="252" t="str">
        <f t="shared" si="214"/>
        <v/>
      </c>
      <c r="L110" s="252" t="str">
        <f t="shared" si="214"/>
        <v/>
      </c>
      <c r="M110" s="175" t="str">
        <f t="shared" si="214"/>
        <v/>
      </c>
      <c r="N110" s="175" t="str">
        <f t="shared" si="214"/>
        <v/>
      </c>
      <c r="O110" s="175" t="str">
        <f t="shared" si="214"/>
        <v/>
      </c>
      <c r="P110" s="175" t="str">
        <f t="shared" si="214"/>
        <v/>
      </c>
      <c r="Q110" s="184" t="str">
        <f t="shared" ref="Q110" si="215">IF(BK108="","",BK108)</f>
        <v/>
      </c>
      <c r="R110" s="38" t="str">
        <f>IF(BK108="","",BK108)</f>
        <v/>
      </c>
      <c r="S110" s="355"/>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6"/>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5">
      <c r="A111" s="347">
        <v>37</v>
      </c>
      <c r="B111" s="350"/>
      <c r="C111" s="340"/>
      <c r="D111" s="176" t="s">
        <v>38</v>
      </c>
      <c r="E111" s="252"/>
      <c r="F111" s="252"/>
      <c r="G111" s="252"/>
      <c r="H111" s="252"/>
      <c r="I111" s="252"/>
      <c r="J111" s="252"/>
      <c r="K111" s="252"/>
      <c r="L111" s="252"/>
      <c r="M111" s="175"/>
      <c r="N111" s="175"/>
      <c r="O111" s="175"/>
      <c r="P111" s="175"/>
      <c r="Q111" s="183" t="str">
        <f t="shared" ref="Q111" si="216">IF(BK111="","",BX113)</f>
        <v/>
      </c>
      <c r="R111" s="172"/>
      <c r="S111" s="353" t="str">
        <f>IF((COUNTBLANK(E111:Q111)+COUNTBLANK(E112:Q112)+COUNTBLANK(E113:Q113))/3=COUNTBLANK(E111:Q111),"","Bitte alle drei Zeilen ausfüllen")</f>
        <v/>
      </c>
      <c r="T111" s="193"/>
      <c r="U111" s="193"/>
      <c r="V111" s="193"/>
      <c r="W111">
        <f t="shared" ref="W111:AH111" si="217">IF(E111=4.5,E112,0)</f>
        <v>0</v>
      </c>
      <c r="X111">
        <f t="shared" si="217"/>
        <v>0</v>
      </c>
      <c r="Y111">
        <f t="shared" si="217"/>
        <v>0</v>
      </c>
      <c r="Z111">
        <f t="shared" si="217"/>
        <v>0</v>
      </c>
      <c r="AA111">
        <f t="shared" si="217"/>
        <v>0</v>
      </c>
      <c r="AB111">
        <f t="shared" si="217"/>
        <v>0</v>
      </c>
      <c r="AC111">
        <f t="shared" si="217"/>
        <v>0</v>
      </c>
      <c r="AD111">
        <f t="shared" si="217"/>
        <v>0</v>
      </c>
      <c r="AE111">
        <f t="shared" si="217"/>
        <v>0</v>
      </c>
      <c r="AF111">
        <f t="shared" si="217"/>
        <v>0</v>
      </c>
      <c r="AG111">
        <f t="shared" si="217"/>
        <v>0</v>
      </c>
      <c r="AH111">
        <f t="shared" si="217"/>
        <v>0</v>
      </c>
      <c r="AJ111">
        <f t="shared" ref="AJ111:AU111" si="218">IF(E111=4.5,1,0)</f>
        <v>0</v>
      </c>
      <c r="AK111">
        <f t="shared" si="218"/>
        <v>0</v>
      </c>
      <c r="AL111">
        <f t="shared" si="218"/>
        <v>0</v>
      </c>
      <c r="AM111">
        <f t="shared" si="218"/>
        <v>0</v>
      </c>
      <c r="AN111">
        <f t="shared" si="218"/>
        <v>0</v>
      </c>
      <c r="AO111">
        <f t="shared" si="218"/>
        <v>0</v>
      </c>
      <c r="AP111">
        <f t="shared" si="218"/>
        <v>0</v>
      </c>
      <c r="AQ111">
        <f t="shared" si="218"/>
        <v>0</v>
      </c>
      <c r="AR111">
        <f t="shared" si="218"/>
        <v>0</v>
      </c>
      <c r="AS111">
        <f t="shared" si="218"/>
        <v>0</v>
      </c>
      <c r="AT111">
        <f t="shared" si="218"/>
        <v>0</v>
      </c>
      <c r="AU111">
        <f t="shared" si="218"/>
        <v>0</v>
      </c>
      <c r="BK111" s="346"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5">
      <c r="A112" s="348"/>
      <c r="B112" s="351"/>
      <c r="C112" s="341"/>
      <c r="D112" s="176" t="s">
        <v>42</v>
      </c>
      <c r="E112" s="252"/>
      <c r="F112" s="252"/>
      <c r="G112" s="252"/>
      <c r="H112" s="252"/>
      <c r="I112" s="252"/>
      <c r="J112" s="252"/>
      <c r="K112" s="252"/>
      <c r="L112" s="252"/>
      <c r="M112" s="175"/>
      <c r="N112" s="175"/>
      <c r="O112" s="175"/>
      <c r="P112" s="175"/>
      <c r="Q112" s="183"/>
      <c r="R112" s="35">
        <f>IF(R111&lt;15,0,IF(R111&lt;30,1,IF(R111&lt;45,2,3)))</f>
        <v>0</v>
      </c>
      <c r="S112" s="354"/>
      <c r="T112" s="193"/>
      <c r="U112" s="193"/>
      <c r="V112" s="193"/>
      <c r="AY112" t="str">
        <f t="shared" ref="AY112:BJ112" si="219">IF(AY113="","",COUNTIF($E113:$P113,AY113))</f>
        <v/>
      </c>
      <c r="AZ112" t="str">
        <f t="shared" si="219"/>
        <v/>
      </c>
      <c r="BA112" t="str">
        <f t="shared" si="219"/>
        <v/>
      </c>
      <c r="BB112" t="str">
        <f t="shared" si="219"/>
        <v/>
      </c>
      <c r="BC112" t="str">
        <f t="shared" si="219"/>
        <v/>
      </c>
      <c r="BD112" t="str">
        <f t="shared" si="219"/>
        <v/>
      </c>
      <c r="BE112" t="str">
        <f t="shared" si="219"/>
        <v/>
      </c>
      <c r="BF112" t="str">
        <f t="shared" si="219"/>
        <v/>
      </c>
      <c r="BG112" t="str">
        <f t="shared" si="219"/>
        <v/>
      </c>
      <c r="BH112" t="str">
        <f t="shared" si="219"/>
        <v/>
      </c>
      <c r="BI112" t="str">
        <f t="shared" si="219"/>
        <v/>
      </c>
      <c r="BJ112" t="str">
        <f t="shared" si="219"/>
        <v/>
      </c>
      <c r="BK112" s="346"/>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5">
      <c r="A113" s="349"/>
      <c r="B113" s="352"/>
      <c r="C113" s="342"/>
      <c r="D113" s="177" t="s">
        <v>44</v>
      </c>
      <c r="E113" s="252" t="str">
        <f>IF(E111&gt;0,1,"")</f>
        <v/>
      </c>
      <c r="F113" s="252" t="str">
        <f t="shared" ref="F113:P113" si="220">IF(F111&gt;0,1,"")</f>
        <v/>
      </c>
      <c r="G113" s="252" t="str">
        <f t="shared" si="220"/>
        <v/>
      </c>
      <c r="H113" s="252" t="str">
        <f t="shared" si="220"/>
        <v/>
      </c>
      <c r="I113" s="252" t="str">
        <f t="shared" si="220"/>
        <v/>
      </c>
      <c r="J113" s="252" t="str">
        <f t="shared" si="220"/>
        <v/>
      </c>
      <c r="K113" s="252" t="str">
        <f t="shared" si="220"/>
        <v/>
      </c>
      <c r="L113" s="252" t="str">
        <f t="shared" si="220"/>
        <v/>
      </c>
      <c r="M113" s="175" t="str">
        <f t="shared" si="220"/>
        <v/>
      </c>
      <c r="N113" s="175" t="str">
        <f t="shared" si="220"/>
        <v/>
      </c>
      <c r="O113" s="175" t="str">
        <f t="shared" si="220"/>
        <v/>
      </c>
      <c r="P113" s="175" t="str">
        <f t="shared" si="220"/>
        <v/>
      </c>
      <c r="Q113" s="184" t="str">
        <f t="shared" ref="Q113" si="221">IF(BK111="","",BK111)</f>
        <v/>
      </c>
      <c r="R113" s="38" t="str">
        <f>IF(BK111="","",BK111)</f>
        <v/>
      </c>
      <c r="S113" s="355"/>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6"/>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5">
      <c r="A114" s="347">
        <v>38</v>
      </c>
      <c r="B114" s="350"/>
      <c r="C114" s="340"/>
      <c r="D114" s="176" t="s">
        <v>38</v>
      </c>
      <c r="E114" s="252"/>
      <c r="F114" s="252"/>
      <c r="G114" s="252"/>
      <c r="H114" s="252"/>
      <c r="I114" s="252"/>
      <c r="J114" s="252"/>
      <c r="K114" s="252"/>
      <c r="L114" s="252"/>
      <c r="M114" s="175"/>
      <c r="N114" s="175"/>
      <c r="O114" s="175"/>
      <c r="P114" s="175"/>
      <c r="Q114" s="183" t="str">
        <f t="shared" ref="Q114" si="222">IF(BK114="","",BX116)</f>
        <v/>
      </c>
      <c r="R114" s="172"/>
      <c r="S114" s="353" t="str">
        <f>IF((COUNTBLANK(E114:Q114)+COUNTBLANK(E115:Q115)+COUNTBLANK(E116:Q116))/3=COUNTBLANK(E114:Q114),"","Bitte alle drei Zeilen ausfüllen")</f>
        <v/>
      </c>
      <c r="T114" s="193"/>
      <c r="U114" s="193"/>
      <c r="V114" s="193"/>
      <c r="W114">
        <f t="shared" ref="W114:AH114" si="223">IF(E114=4.5,E115,0)</f>
        <v>0</v>
      </c>
      <c r="X114">
        <f t="shared" si="223"/>
        <v>0</v>
      </c>
      <c r="Y114">
        <f t="shared" si="223"/>
        <v>0</v>
      </c>
      <c r="Z114">
        <f t="shared" si="223"/>
        <v>0</v>
      </c>
      <c r="AA114">
        <f t="shared" si="223"/>
        <v>0</v>
      </c>
      <c r="AB114">
        <f t="shared" si="223"/>
        <v>0</v>
      </c>
      <c r="AC114">
        <f t="shared" si="223"/>
        <v>0</v>
      </c>
      <c r="AD114">
        <f t="shared" si="223"/>
        <v>0</v>
      </c>
      <c r="AE114">
        <f t="shared" si="223"/>
        <v>0</v>
      </c>
      <c r="AF114">
        <f t="shared" si="223"/>
        <v>0</v>
      </c>
      <c r="AG114">
        <f t="shared" si="223"/>
        <v>0</v>
      </c>
      <c r="AH114">
        <f t="shared" si="223"/>
        <v>0</v>
      </c>
      <c r="AJ114">
        <f t="shared" ref="AJ114:AU114" si="224">IF(E114=4.5,1,0)</f>
        <v>0</v>
      </c>
      <c r="AK114">
        <f t="shared" si="224"/>
        <v>0</v>
      </c>
      <c r="AL114">
        <f t="shared" si="224"/>
        <v>0</v>
      </c>
      <c r="AM114">
        <f t="shared" si="224"/>
        <v>0</v>
      </c>
      <c r="AN114">
        <f t="shared" si="224"/>
        <v>0</v>
      </c>
      <c r="AO114">
        <f t="shared" si="224"/>
        <v>0</v>
      </c>
      <c r="AP114">
        <f t="shared" si="224"/>
        <v>0</v>
      </c>
      <c r="AQ114">
        <f t="shared" si="224"/>
        <v>0</v>
      </c>
      <c r="AR114">
        <f t="shared" si="224"/>
        <v>0</v>
      </c>
      <c r="AS114">
        <f t="shared" si="224"/>
        <v>0</v>
      </c>
      <c r="AT114">
        <f t="shared" si="224"/>
        <v>0</v>
      </c>
      <c r="AU114">
        <f t="shared" si="224"/>
        <v>0</v>
      </c>
      <c r="BK114" s="346"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5">
      <c r="A115" s="348"/>
      <c r="B115" s="351"/>
      <c r="C115" s="341"/>
      <c r="D115" s="176" t="s">
        <v>42</v>
      </c>
      <c r="E115" s="252"/>
      <c r="F115" s="252"/>
      <c r="G115" s="252"/>
      <c r="H115" s="252"/>
      <c r="I115" s="252"/>
      <c r="J115" s="252"/>
      <c r="K115" s="252"/>
      <c r="L115" s="252"/>
      <c r="M115" s="175"/>
      <c r="N115" s="175"/>
      <c r="O115" s="175"/>
      <c r="P115" s="175"/>
      <c r="Q115" s="183"/>
      <c r="R115" s="35">
        <f>IF(R114&lt;15,0,IF(R114&lt;30,1,IF(R114&lt;45,2,3)))</f>
        <v>0</v>
      </c>
      <c r="S115" s="354"/>
      <c r="T115" s="193"/>
      <c r="U115" s="193"/>
      <c r="V115" s="193"/>
      <c r="AY115" t="str">
        <f t="shared" ref="AY115:BJ115" si="225">IF(AY116="","",COUNTIF($E116:$P116,AY116))</f>
        <v/>
      </c>
      <c r="AZ115" t="str">
        <f t="shared" si="225"/>
        <v/>
      </c>
      <c r="BA115" t="str">
        <f t="shared" si="225"/>
        <v/>
      </c>
      <c r="BB115" t="str">
        <f t="shared" si="225"/>
        <v/>
      </c>
      <c r="BC115" t="str">
        <f t="shared" si="225"/>
        <v/>
      </c>
      <c r="BD115" t="str">
        <f t="shared" si="225"/>
        <v/>
      </c>
      <c r="BE115" t="str">
        <f t="shared" si="225"/>
        <v/>
      </c>
      <c r="BF115" t="str">
        <f t="shared" si="225"/>
        <v/>
      </c>
      <c r="BG115" t="str">
        <f t="shared" si="225"/>
        <v/>
      </c>
      <c r="BH115" t="str">
        <f t="shared" si="225"/>
        <v/>
      </c>
      <c r="BI115" t="str">
        <f t="shared" si="225"/>
        <v/>
      </c>
      <c r="BJ115" t="str">
        <f t="shared" si="225"/>
        <v/>
      </c>
      <c r="BK115" s="346"/>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5">
      <c r="A116" s="349"/>
      <c r="B116" s="352"/>
      <c r="C116" s="342"/>
      <c r="D116" s="177" t="s">
        <v>44</v>
      </c>
      <c r="E116" s="252" t="str">
        <f>IF(E114&gt;0,1,"")</f>
        <v/>
      </c>
      <c r="F116" s="252" t="str">
        <f t="shared" ref="F116:P116" si="226">IF(F114&gt;0,1,"")</f>
        <v/>
      </c>
      <c r="G116" s="252" t="str">
        <f t="shared" si="226"/>
        <v/>
      </c>
      <c r="H116" s="252" t="str">
        <f t="shared" si="226"/>
        <v/>
      </c>
      <c r="I116" s="252" t="str">
        <f t="shared" si="226"/>
        <v/>
      </c>
      <c r="J116" s="252" t="str">
        <f t="shared" si="226"/>
        <v/>
      </c>
      <c r="K116" s="252" t="str">
        <f t="shared" si="226"/>
        <v/>
      </c>
      <c r="L116" s="252" t="str">
        <f t="shared" si="226"/>
        <v/>
      </c>
      <c r="M116" s="175" t="str">
        <f t="shared" si="226"/>
        <v/>
      </c>
      <c r="N116" s="175" t="str">
        <f t="shared" si="226"/>
        <v/>
      </c>
      <c r="O116" s="175" t="str">
        <f t="shared" si="226"/>
        <v/>
      </c>
      <c r="P116" s="175" t="str">
        <f t="shared" si="226"/>
        <v/>
      </c>
      <c r="Q116" s="184" t="str">
        <f t="shared" ref="Q116" si="227">IF(BK114="","",BK114)</f>
        <v/>
      </c>
      <c r="R116" s="38" t="str">
        <f>IF(BK114="","",BK114)</f>
        <v/>
      </c>
      <c r="S116" s="355"/>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6"/>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5">
      <c r="A117" s="347">
        <v>39</v>
      </c>
      <c r="B117" s="350"/>
      <c r="C117" s="340"/>
      <c r="D117" s="176" t="s">
        <v>38</v>
      </c>
      <c r="E117" s="252"/>
      <c r="F117" s="252"/>
      <c r="G117" s="252"/>
      <c r="H117" s="252"/>
      <c r="I117" s="252"/>
      <c r="J117" s="252"/>
      <c r="K117" s="252"/>
      <c r="L117" s="252"/>
      <c r="M117" s="175"/>
      <c r="N117" s="175"/>
      <c r="O117" s="175"/>
      <c r="P117" s="175"/>
      <c r="Q117" s="183" t="str">
        <f t="shared" ref="Q117" si="228">IF(BK117="","",BX119)</f>
        <v/>
      </c>
      <c r="R117" s="172"/>
      <c r="S117" s="353" t="str">
        <f>IF((COUNTBLANK(E117:Q117)+COUNTBLANK(E118:Q118)+COUNTBLANK(E119:Q119))/3=COUNTBLANK(E117:Q117),"","Bitte alle drei Zeilen ausfüllen")</f>
        <v/>
      </c>
      <c r="T117" s="193"/>
      <c r="U117" s="193"/>
      <c r="V117" s="193"/>
      <c r="W117">
        <f t="shared" ref="W117:AH117" si="229">IF(E117=4.5,E118,0)</f>
        <v>0</v>
      </c>
      <c r="X117">
        <f t="shared" si="229"/>
        <v>0</v>
      </c>
      <c r="Y117">
        <f t="shared" si="229"/>
        <v>0</v>
      </c>
      <c r="Z117">
        <f t="shared" si="229"/>
        <v>0</v>
      </c>
      <c r="AA117">
        <f t="shared" si="229"/>
        <v>0</v>
      </c>
      <c r="AB117">
        <f t="shared" si="229"/>
        <v>0</v>
      </c>
      <c r="AC117">
        <f t="shared" si="229"/>
        <v>0</v>
      </c>
      <c r="AD117">
        <f t="shared" si="229"/>
        <v>0</v>
      </c>
      <c r="AE117">
        <f t="shared" si="229"/>
        <v>0</v>
      </c>
      <c r="AF117">
        <f t="shared" si="229"/>
        <v>0</v>
      </c>
      <c r="AG117">
        <f t="shared" si="229"/>
        <v>0</v>
      </c>
      <c r="AH117">
        <f t="shared" si="229"/>
        <v>0</v>
      </c>
      <c r="AJ117">
        <f t="shared" ref="AJ117:AU117" si="230">IF(E117=4.5,1,0)</f>
        <v>0</v>
      </c>
      <c r="AK117">
        <f t="shared" si="230"/>
        <v>0</v>
      </c>
      <c r="AL117">
        <f t="shared" si="230"/>
        <v>0</v>
      </c>
      <c r="AM117">
        <f t="shared" si="230"/>
        <v>0</v>
      </c>
      <c r="AN117">
        <f t="shared" si="230"/>
        <v>0</v>
      </c>
      <c r="AO117">
        <f t="shared" si="230"/>
        <v>0</v>
      </c>
      <c r="AP117">
        <f t="shared" si="230"/>
        <v>0</v>
      </c>
      <c r="AQ117">
        <f t="shared" si="230"/>
        <v>0</v>
      </c>
      <c r="AR117">
        <f t="shared" si="230"/>
        <v>0</v>
      </c>
      <c r="AS117">
        <f t="shared" si="230"/>
        <v>0</v>
      </c>
      <c r="AT117">
        <f t="shared" si="230"/>
        <v>0</v>
      </c>
      <c r="AU117">
        <f t="shared" si="230"/>
        <v>0</v>
      </c>
      <c r="BK117" s="346"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5">
      <c r="A118" s="348"/>
      <c r="B118" s="351"/>
      <c r="C118" s="341"/>
      <c r="D118" s="176" t="s">
        <v>42</v>
      </c>
      <c r="E118" s="252"/>
      <c r="F118" s="252"/>
      <c r="G118" s="252"/>
      <c r="H118" s="252"/>
      <c r="I118" s="252"/>
      <c r="J118" s="252"/>
      <c r="K118" s="252"/>
      <c r="L118" s="252"/>
      <c r="M118" s="175"/>
      <c r="N118" s="175"/>
      <c r="O118" s="175"/>
      <c r="P118" s="175"/>
      <c r="Q118" s="183"/>
      <c r="R118" s="35">
        <f>IF(R117&lt;15,0,IF(R117&lt;30,1,IF(R117&lt;45,2,3)))</f>
        <v>0</v>
      </c>
      <c r="S118" s="354"/>
      <c r="T118" s="193"/>
      <c r="U118" s="193"/>
      <c r="V118" s="193"/>
      <c r="AY118" t="str">
        <f t="shared" ref="AY118:BJ118" si="231">IF(AY119="","",COUNTIF($E119:$P119,AY119))</f>
        <v/>
      </c>
      <c r="AZ118" t="str">
        <f t="shared" si="231"/>
        <v/>
      </c>
      <c r="BA118" t="str">
        <f t="shared" si="231"/>
        <v/>
      </c>
      <c r="BB118" t="str">
        <f t="shared" si="231"/>
        <v/>
      </c>
      <c r="BC118" t="str">
        <f t="shared" si="231"/>
        <v/>
      </c>
      <c r="BD118" t="str">
        <f t="shared" si="231"/>
        <v/>
      </c>
      <c r="BE118" t="str">
        <f t="shared" si="231"/>
        <v/>
      </c>
      <c r="BF118" t="str">
        <f t="shared" si="231"/>
        <v/>
      </c>
      <c r="BG118" t="str">
        <f t="shared" si="231"/>
        <v/>
      </c>
      <c r="BH118" t="str">
        <f t="shared" si="231"/>
        <v/>
      </c>
      <c r="BI118" t="str">
        <f t="shared" si="231"/>
        <v/>
      </c>
      <c r="BJ118" t="str">
        <f t="shared" si="231"/>
        <v/>
      </c>
      <c r="BK118" s="346"/>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5">
      <c r="A119" s="349"/>
      <c r="B119" s="352"/>
      <c r="C119" s="342"/>
      <c r="D119" s="177" t="s">
        <v>44</v>
      </c>
      <c r="E119" s="252" t="str">
        <f>IF(E117&gt;0,1,"")</f>
        <v/>
      </c>
      <c r="F119" s="252" t="str">
        <f t="shared" ref="F119:P119" si="232">IF(F117&gt;0,1,"")</f>
        <v/>
      </c>
      <c r="G119" s="252" t="str">
        <f t="shared" si="232"/>
        <v/>
      </c>
      <c r="H119" s="252" t="str">
        <f t="shared" si="232"/>
        <v/>
      </c>
      <c r="I119" s="252" t="str">
        <f t="shared" si="232"/>
        <v/>
      </c>
      <c r="J119" s="252" t="str">
        <f t="shared" si="232"/>
        <v/>
      </c>
      <c r="K119" s="252" t="str">
        <f t="shared" si="232"/>
        <v/>
      </c>
      <c r="L119" s="252" t="str">
        <f t="shared" si="232"/>
        <v/>
      </c>
      <c r="M119" s="175" t="str">
        <f t="shared" si="232"/>
        <v/>
      </c>
      <c r="N119" s="175" t="str">
        <f t="shared" si="232"/>
        <v/>
      </c>
      <c r="O119" s="175" t="str">
        <f t="shared" si="232"/>
        <v/>
      </c>
      <c r="P119" s="175" t="str">
        <f t="shared" si="232"/>
        <v/>
      </c>
      <c r="Q119" s="184" t="str">
        <f t="shared" ref="Q119" si="233">IF(BK117="","",BK117)</f>
        <v/>
      </c>
      <c r="R119" s="38" t="str">
        <f>IF(BK117="","",BK117)</f>
        <v/>
      </c>
      <c r="S119" s="355"/>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6"/>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5">
      <c r="A120" s="347">
        <v>40</v>
      </c>
      <c r="B120" s="350"/>
      <c r="C120" s="340"/>
      <c r="D120" s="176" t="s">
        <v>38</v>
      </c>
      <c r="E120" s="252"/>
      <c r="F120" s="252"/>
      <c r="G120" s="252"/>
      <c r="H120" s="252"/>
      <c r="I120" s="252"/>
      <c r="J120" s="252"/>
      <c r="K120" s="252"/>
      <c r="L120" s="252"/>
      <c r="M120" s="175"/>
      <c r="N120" s="175"/>
      <c r="O120" s="175"/>
      <c r="P120" s="175"/>
      <c r="Q120" s="183" t="str">
        <f t="shared" ref="Q120" si="234">IF(BK120="","",BX122)</f>
        <v/>
      </c>
      <c r="R120" s="172"/>
      <c r="S120" s="353" t="str">
        <f>IF((COUNTBLANK(E120:Q120)+COUNTBLANK(E121:Q121)+COUNTBLANK(E122:Q122))/3=COUNTBLANK(E120:Q120),"","Bitte alle drei Zeilen ausfüllen")</f>
        <v/>
      </c>
      <c r="T120" s="193"/>
      <c r="U120" s="193"/>
      <c r="V120" s="193"/>
      <c r="W120">
        <f t="shared" ref="W120:AH120" si="235">IF(E120=4.5,E121,0)</f>
        <v>0</v>
      </c>
      <c r="X120">
        <f t="shared" si="235"/>
        <v>0</v>
      </c>
      <c r="Y120">
        <f t="shared" si="235"/>
        <v>0</v>
      </c>
      <c r="Z120">
        <f t="shared" si="235"/>
        <v>0</v>
      </c>
      <c r="AA120">
        <f t="shared" si="235"/>
        <v>0</v>
      </c>
      <c r="AB120">
        <f t="shared" si="235"/>
        <v>0</v>
      </c>
      <c r="AC120">
        <f t="shared" si="235"/>
        <v>0</v>
      </c>
      <c r="AD120">
        <f t="shared" si="235"/>
        <v>0</v>
      </c>
      <c r="AE120">
        <f t="shared" si="235"/>
        <v>0</v>
      </c>
      <c r="AF120">
        <f t="shared" si="235"/>
        <v>0</v>
      </c>
      <c r="AG120">
        <f t="shared" si="235"/>
        <v>0</v>
      </c>
      <c r="AH120">
        <f t="shared" si="235"/>
        <v>0</v>
      </c>
      <c r="AJ120">
        <f t="shared" ref="AJ120:AU120" si="236">IF(E120=4.5,1,0)</f>
        <v>0</v>
      </c>
      <c r="AK120">
        <f t="shared" si="236"/>
        <v>0</v>
      </c>
      <c r="AL120">
        <f t="shared" si="236"/>
        <v>0</v>
      </c>
      <c r="AM120">
        <f t="shared" si="236"/>
        <v>0</v>
      </c>
      <c r="AN120">
        <f t="shared" si="236"/>
        <v>0</v>
      </c>
      <c r="AO120">
        <f t="shared" si="236"/>
        <v>0</v>
      </c>
      <c r="AP120">
        <f t="shared" si="236"/>
        <v>0</v>
      </c>
      <c r="AQ120">
        <f t="shared" si="236"/>
        <v>0</v>
      </c>
      <c r="AR120">
        <f t="shared" si="236"/>
        <v>0</v>
      </c>
      <c r="AS120">
        <f t="shared" si="236"/>
        <v>0</v>
      </c>
      <c r="AT120">
        <f t="shared" si="236"/>
        <v>0</v>
      </c>
      <c r="AU120">
        <f t="shared" si="236"/>
        <v>0</v>
      </c>
      <c r="BK120" s="346"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5">
      <c r="A121" s="348"/>
      <c r="B121" s="351"/>
      <c r="C121" s="341"/>
      <c r="D121" s="176" t="s">
        <v>42</v>
      </c>
      <c r="E121" s="252"/>
      <c r="F121" s="252"/>
      <c r="G121" s="252"/>
      <c r="H121" s="252"/>
      <c r="I121" s="252"/>
      <c r="J121" s="252"/>
      <c r="K121" s="252"/>
      <c r="L121" s="252"/>
      <c r="M121" s="175"/>
      <c r="N121" s="175"/>
      <c r="O121" s="175"/>
      <c r="P121" s="175"/>
      <c r="Q121" s="183"/>
      <c r="R121" s="35">
        <f>IF(R120&lt;15,0,IF(R120&lt;30,1,IF(R120&lt;45,2,3)))</f>
        <v>0</v>
      </c>
      <c r="S121" s="354"/>
      <c r="T121" s="193"/>
      <c r="U121" s="193"/>
      <c r="V121" s="193"/>
      <c r="AY121" t="str">
        <f t="shared" ref="AY121:BJ121" si="237">IF(AY122="","",COUNTIF($E122:$P122,AY122))</f>
        <v/>
      </c>
      <c r="AZ121" t="str">
        <f t="shared" si="237"/>
        <v/>
      </c>
      <c r="BA121" t="str">
        <f t="shared" si="237"/>
        <v/>
      </c>
      <c r="BB121" t="str">
        <f t="shared" si="237"/>
        <v/>
      </c>
      <c r="BC121" t="str">
        <f t="shared" si="237"/>
        <v/>
      </c>
      <c r="BD121" t="str">
        <f t="shared" si="237"/>
        <v/>
      </c>
      <c r="BE121" t="str">
        <f t="shared" si="237"/>
        <v/>
      </c>
      <c r="BF121" t="str">
        <f t="shared" si="237"/>
        <v/>
      </c>
      <c r="BG121" t="str">
        <f t="shared" si="237"/>
        <v/>
      </c>
      <c r="BH121" t="str">
        <f t="shared" si="237"/>
        <v/>
      </c>
      <c r="BI121" t="str">
        <f t="shared" si="237"/>
        <v/>
      </c>
      <c r="BJ121" t="str">
        <f t="shared" si="237"/>
        <v/>
      </c>
      <c r="BK121" s="346"/>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5">
      <c r="A122" s="349"/>
      <c r="B122" s="352"/>
      <c r="C122" s="342"/>
      <c r="D122" s="177" t="s">
        <v>44</v>
      </c>
      <c r="E122" s="252" t="str">
        <f>IF(E120&gt;0,1,"")</f>
        <v/>
      </c>
      <c r="F122" s="252" t="str">
        <f t="shared" ref="F122:P122" si="238">IF(F120&gt;0,1,"")</f>
        <v/>
      </c>
      <c r="G122" s="252" t="str">
        <f t="shared" si="238"/>
        <v/>
      </c>
      <c r="H122" s="252" t="str">
        <f t="shared" si="238"/>
        <v/>
      </c>
      <c r="I122" s="252" t="str">
        <f t="shared" si="238"/>
        <v/>
      </c>
      <c r="J122" s="252" t="str">
        <f t="shared" si="238"/>
        <v/>
      </c>
      <c r="K122" s="252" t="str">
        <f t="shared" si="238"/>
        <v/>
      </c>
      <c r="L122" s="252" t="str">
        <f t="shared" si="238"/>
        <v/>
      </c>
      <c r="M122" s="175" t="str">
        <f t="shared" si="238"/>
        <v/>
      </c>
      <c r="N122" s="175" t="str">
        <f t="shared" si="238"/>
        <v/>
      </c>
      <c r="O122" s="175" t="str">
        <f t="shared" si="238"/>
        <v/>
      </c>
      <c r="P122" s="175" t="str">
        <f t="shared" si="238"/>
        <v/>
      </c>
      <c r="Q122" s="184" t="str">
        <f t="shared" ref="Q122" si="239">IF(BK120="","",BK120)</f>
        <v/>
      </c>
      <c r="R122" s="38" t="str">
        <f>IF(BK120="","",BK120)</f>
        <v/>
      </c>
      <c r="S122" s="355"/>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6"/>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5">
      <c r="A123" s="347">
        <v>41</v>
      </c>
      <c r="B123" s="350"/>
      <c r="C123" s="340"/>
      <c r="D123" s="176" t="s">
        <v>38</v>
      </c>
      <c r="E123" s="252"/>
      <c r="F123" s="252"/>
      <c r="G123" s="252"/>
      <c r="H123" s="252"/>
      <c r="I123" s="252"/>
      <c r="J123" s="252"/>
      <c r="K123" s="252"/>
      <c r="L123" s="252"/>
      <c r="M123" s="175"/>
      <c r="N123" s="175"/>
      <c r="O123" s="175"/>
      <c r="P123" s="175"/>
      <c r="Q123" s="183" t="str">
        <f t="shared" ref="Q123" si="240">IF(BK123="","",BX125)</f>
        <v/>
      </c>
      <c r="R123" s="172"/>
      <c r="S123" s="353" t="str">
        <f>IF((COUNTBLANK(E123:Q123)+COUNTBLANK(E124:Q124)+COUNTBLANK(E125:Q125))/3=COUNTBLANK(E123:Q123),"","Bitte alle drei Zeilen ausfüllen")</f>
        <v/>
      </c>
      <c r="T123" s="193"/>
      <c r="U123" s="193"/>
      <c r="V123" s="193"/>
      <c r="W123">
        <f t="shared" ref="W123:AH123" si="241">IF(E123=4.5,E124,0)</f>
        <v>0</v>
      </c>
      <c r="X123">
        <f t="shared" si="241"/>
        <v>0</v>
      </c>
      <c r="Y123">
        <f t="shared" si="241"/>
        <v>0</v>
      </c>
      <c r="Z123">
        <f t="shared" si="241"/>
        <v>0</v>
      </c>
      <c r="AA123">
        <f t="shared" si="241"/>
        <v>0</v>
      </c>
      <c r="AB123">
        <f t="shared" si="241"/>
        <v>0</v>
      </c>
      <c r="AC123">
        <f t="shared" si="241"/>
        <v>0</v>
      </c>
      <c r="AD123">
        <f t="shared" si="241"/>
        <v>0</v>
      </c>
      <c r="AE123">
        <f t="shared" si="241"/>
        <v>0</v>
      </c>
      <c r="AF123">
        <f t="shared" si="241"/>
        <v>0</v>
      </c>
      <c r="AG123">
        <f t="shared" si="241"/>
        <v>0</v>
      </c>
      <c r="AH123">
        <f t="shared" si="241"/>
        <v>0</v>
      </c>
      <c r="AJ123">
        <f t="shared" ref="AJ123:AU123" si="242">IF(E123=4.5,1,0)</f>
        <v>0</v>
      </c>
      <c r="AK123">
        <f t="shared" si="242"/>
        <v>0</v>
      </c>
      <c r="AL123">
        <f t="shared" si="242"/>
        <v>0</v>
      </c>
      <c r="AM123">
        <f t="shared" si="242"/>
        <v>0</v>
      </c>
      <c r="AN123">
        <f t="shared" si="242"/>
        <v>0</v>
      </c>
      <c r="AO123">
        <f t="shared" si="242"/>
        <v>0</v>
      </c>
      <c r="AP123">
        <f t="shared" si="242"/>
        <v>0</v>
      </c>
      <c r="AQ123">
        <f t="shared" si="242"/>
        <v>0</v>
      </c>
      <c r="AR123">
        <f t="shared" si="242"/>
        <v>0</v>
      </c>
      <c r="AS123">
        <f t="shared" si="242"/>
        <v>0</v>
      </c>
      <c r="AT123">
        <f t="shared" si="242"/>
        <v>0</v>
      </c>
      <c r="AU123">
        <f t="shared" si="242"/>
        <v>0</v>
      </c>
      <c r="BK123" s="346"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5">
      <c r="A124" s="348"/>
      <c r="B124" s="351"/>
      <c r="C124" s="341"/>
      <c r="D124" s="176" t="s">
        <v>42</v>
      </c>
      <c r="E124" s="252"/>
      <c r="F124" s="252"/>
      <c r="G124" s="252"/>
      <c r="H124" s="252"/>
      <c r="I124" s="252"/>
      <c r="J124" s="252"/>
      <c r="K124" s="252"/>
      <c r="L124" s="252"/>
      <c r="M124" s="175"/>
      <c r="N124" s="175"/>
      <c r="O124" s="175"/>
      <c r="P124" s="175"/>
      <c r="Q124" s="183"/>
      <c r="R124" s="35">
        <f>IF(R123&lt;15,0,IF(R123&lt;30,1,IF(R123&lt;45,2,3)))</f>
        <v>0</v>
      </c>
      <c r="S124" s="354"/>
      <c r="T124" s="193"/>
      <c r="U124" s="193"/>
      <c r="V124" s="193"/>
      <c r="AY124" t="str">
        <f t="shared" ref="AY124:BJ124" si="243">IF(AY125="","",COUNTIF($E125:$P125,AY125))</f>
        <v/>
      </c>
      <c r="AZ124" t="str">
        <f t="shared" si="243"/>
        <v/>
      </c>
      <c r="BA124" t="str">
        <f t="shared" si="243"/>
        <v/>
      </c>
      <c r="BB124" t="str">
        <f t="shared" si="243"/>
        <v/>
      </c>
      <c r="BC124" t="str">
        <f t="shared" si="243"/>
        <v/>
      </c>
      <c r="BD124" t="str">
        <f t="shared" si="243"/>
        <v/>
      </c>
      <c r="BE124" t="str">
        <f t="shared" si="243"/>
        <v/>
      </c>
      <c r="BF124" t="str">
        <f t="shared" si="243"/>
        <v/>
      </c>
      <c r="BG124" t="str">
        <f t="shared" si="243"/>
        <v/>
      </c>
      <c r="BH124" t="str">
        <f t="shared" si="243"/>
        <v/>
      </c>
      <c r="BI124" t="str">
        <f t="shared" si="243"/>
        <v/>
      </c>
      <c r="BJ124" t="str">
        <f t="shared" si="243"/>
        <v/>
      </c>
      <c r="BK124" s="346"/>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5">
      <c r="A125" s="349"/>
      <c r="B125" s="352"/>
      <c r="C125" s="342"/>
      <c r="D125" s="177" t="s">
        <v>44</v>
      </c>
      <c r="E125" s="252" t="str">
        <f>IF(E123&gt;0,1,"")</f>
        <v/>
      </c>
      <c r="F125" s="252" t="str">
        <f t="shared" ref="F125:P125" si="244">IF(F123&gt;0,1,"")</f>
        <v/>
      </c>
      <c r="G125" s="252" t="str">
        <f t="shared" si="244"/>
        <v/>
      </c>
      <c r="H125" s="252" t="str">
        <f t="shared" si="244"/>
        <v/>
      </c>
      <c r="I125" s="252" t="str">
        <f t="shared" si="244"/>
        <v/>
      </c>
      <c r="J125" s="252" t="str">
        <f t="shared" si="244"/>
        <v/>
      </c>
      <c r="K125" s="252" t="str">
        <f t="shared" si="244"/>
        <v/>
      </c>
      <c r="L125" s="252" t="str">
        <f t="shared" si="244"/>
        <v/>
      </c>
      <c r="M125" s="175" t="str">
        <f t="shared" si="244"/>
        <v/>
      </c>
      <c r="N125" s="175" t="str">
        <f t="shared" si="244"/>
        <v/>
      </c>
      <c r="O125" s="175" t="str">
        <f t="shared" si="244"/>
        <v/>
      </c>
      <c r="P125" s="175" t="str">
        <f t="shared" si="244"/>
        <v/>
      </c>
      <c r="Q125" s="184" t="str">
        <f t="shared" ref="Q125" si="245">IF(BK123="","",BK123)</f>
        <v/>
      </c>
      <c r="R125" s="38" t="str">
        <f>IF(BK123="","",BK123)</f>
        <v/>
      </c>
      <c r="S125" s="355"/>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6"/>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5">
      <c r="A126" s="347">
        <v>42</v>
      </c>
      <c r="B126" s="350"/>
      <c r="C126" s="340"/>
      <c r="D126" s="176" t="s">
        <v>38</v>
      </c>
      <c r="E126" s="252"/>
      <c r="F126" s="252"/>
      <c r="G126" s="252"/>
      <c r="H126" s="252"/>
      <c r="I126" s="252"/>
      <c r="J126" s="252"/>
      <c r="K126" s="252"/>
      <c r="L126" s="252"/>
      <c r="M126" s="175"/>
      <c r="N126" s="175"/>
      <c r="O126" s="175"/>
      <c r="P126" s="175"/>
      <c r="Q126" s="183" t="str">
        <f t="shared" ref="Q126" si="246">IF(BK126="","",BX128)</f>
        <v/>
      </c>
      <c r="R126" s="172"/>
      <c r="S126" s="353" t="str">
        <f>IF((COUNTBLANK(E126:Q126)+COUNTBLANK(E127:Q127)+COUNTBLANK(E128:Q128))/3=COUNTBLANK(E126:Q126),"","Bitte alle drei Zeilen ausfüllen")</f>
        <v/>
      </c>
      <c r="T126" s="193"/>
      <c r="U126" s="193"/>
      <c r="V126" s="193"/>
      <c r="W126">
        <f t="shared" ref="W126:AH126" si="247">IF(E126=4.5,E127,0)</f>
        <v>0</v>
      </c>
      <c r="X126">
        <f t="shared" si="247"/>
        <v>0</v>
      </c>
      <c r="Y126">
        <f t="shared" si="247"/>
        <v>0</v>
      </c>
      <c r="Z126">
        <f t="shared" si="247"/>
        <v>0</v>
      </c>
      <c r="AA126">
        <f t="shared" si="247"/>
        <v>0</v>
      </c>
      <c r="AB126">
        <f t="shared" si="247"/>
        <v>0</v>
      </c>
      <c r="AC126">
        <f t="shared" si="247"/>
        <v>0</v>
      </c>
      <c r="AD126">
        <f t="shared" si="247"/>
        <v>0</v>
      </c>
      <c r="AE126">
        <f t="shared" si="247"/>
        <v>0</v>
      </c>
      <c r="AF126">
        <f t="shared" si="247"/>
        <v>0</v>
      </c>
      <c r="AG126">
        <f t="shared" si="247"/>
        <v>0</v>
      </c>
      <c r="AH126">
        <f t="shared" si="247"/>
        <v>0</v>
      </c>
      <c r="AJ126">
        <f t="shared" ref="AJ126:AU126" si="248">IF(E126=4.5,1,0)</f>
        <v>0</v>
      </c>
      <c r="AK126">
        <f t="shared" si="248"/>
        <v>0</v>
      </c>
      <c r="AL126">
        <f t="shared" si="248"/>
        <v>0</v>
      </c>
      <c r="AM126">
        <f t="shared" si="248"/>
        <v>0</v>
      </c>
      <c r="AN126">
        <f t="shared" si="248"/>
        <v>0</v>
      </c>
      <c r="AO126">
        <f t="shared" si="248"/>
        <v>0</v>
      </c>
      <c r="AP126">
        <f t="shared" si="248"/>
        <v>0</v>
      </c>
      <c r="AQ126">
        <f t="shared" si="248"/>
        <v>0</v>
      </c>
      <c r="AR126">
        <f t="shared" si="248"/>
        <v>0</v>
      </c>
      <c r="AS126">
        <f t="shared" si="248"/>
        <v>0</v>
      </c>
      <c r="AT126">
        <f t="shared" si="248"/>
        <v>0</v>
      </c>
      <c r="AU126">
        <f t="shared" si="248"/>
        <v>0</v>
      </c>
      <c r="BK126" s="346"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5">
      <c r="A127" s="348"/>
      <c r="B127" s="351"/>
      <c r="C127" s="341"/>
      <c r="D127" s="176" t="s">
        <v>42</v>
      </c>
      <c r="E127" s="252"/>
      <c r="F127" s="252"/>
      <c r="G127" s="252"/>
      <c r="H127" s="252"/>
      <c r="I127" s="252"/>
      <c r="J127" s="252"/>
      <c r="K127" s="252"/>
      <c r="L127" s="252"/>
      <c r="M127" s="175"/>
      <c r="N127" s="175"/>
      <c r="O127" s="175"/>
      <c r="P127" s="175"/>
      <c r="Q127" s="183"/>
      <c r="R127" s="35">
        <f>IF(R126&lt;15,0,IF(R126&lt;30,1,IF(R126&lt;45,2,3)))</f>
        <v>0</v>
      </c>
      <c r="S127" s="354"/>
      <c r="T127" s="193"/>
      <c r="U127" s="193"/>
      <c r="V127" s="193"/>
      <c r="AY127" t="str">
        <f t="shared" ref="AY127:BJ127" si="249">IF(AY128="","",COUNTIF($E128:$P128,AY128))</f>
        <v/>
      </c>
      <c r="AZ127" t="str">
        <f t="shared" si="249"/>
        <v/>
      </c>
      <c r="BA127" t="str">
        <f t="shared" si="249"/>
        <v/>
      </c>
      <c r="BB127" t="str">
        <f t="shared" si="249"/>
        <v/>
      </c>
      <c r="BC127" t="str">
        <f t="shared" si="249"/>
        <v/>
      </c>
      <c r="BD127" t="str">
        <f t="shared" si="249"/>
        <v/>
      </c>
      <c r="BE127" t="str">
        <f t="shared" si="249"/>
        <v/>
      </c>
      <c r="BF127" t="str">
        <f t="shared" si="249"/>
        <v/>
      </c>
      <c r="BG127" t="str">
        <f t="shared" si="249"/>
        <v/>
      </c>
      <c r="BH127" t="str">
        <f t="shared" si="249"/>
        <v/>
      </c>
      <c r="BI127" t="str">
        <f t="shared" si="249"/>
        <v/>
      </c>
      <c r="BJ127" t="str">
        <f t="shared" si="249"/>
        <v/>
      </c>
      <c r="BK127" s="346"/>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5">
      <c r="A128" s="349"/>
      <c r="B128" s="352"/>
      <c r="C128" s="342"/>
      <c r="D128" s="177" t="s">
        <v>44</v>
      </c>
      <c r="E128" s="252" t="str">
        <f>IF(E126&gt;0,1,"")</f>
        <v/>
      </c>
      <c r="F128" s="252" t="str">
        <f t="shared" ref="F128:P128" si="250">IF(F126&gt;0,1,"")</f>
        <v/>
      </c>
      <c r="G128" s="252" t="str">
        <f t="shared" si="250"/>
        <v/>
      </c>
      <c r="H128" s="252" t="str">
        <f t="shared" si="250"/>
        <v/>
      </c>
      <c r="I128" s="252" t="str">
        <f t="shared" si="250"/>
        <v/>
      </c>
      <c r="J128" s="252" t="str">
        <f t="shared" si="250"/>
        <v/>
      </c>
      <c r="K128" s="252" t="str">
        <f t="shared" si="250"/>
        <v/>
      </c>
      <c r="L128" s="252" t="str">
        <f t="shared" si="250"/>
        <v/>
      </c>
      <c r="M128" s="175" t="str">
        <f t="shared" si="250"/>
        <v/>
      </c>
      <c r="N128" s="175" t="str">
        <f t="shared" si="250"/>
        <v/>
      </c>
      <c r="O128" s="175" t="str">
        <f t="shared" si="250"/>
        <v/>
      </c>
      <c r="P128" s="175" t="str">
        <f t="shared" si="250"/>
        <v/>
      </c>
      <c r="Q128" s="184" t="str">
        <f t="shared" ref="Q128" si="251">IF(BK126="","",BK126)</f>
        <v/>
      </c>
      <c r="R128" s="38" t="str">
        <f>IF(BK126="","",BK126)</f>
        <v/>
      </c>
      <c r="S128" s="355"/>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6"/>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5">
      <c r="A129" s="347">
        <v>43</v>
      </c>
      <c r="B129" s="350"/>
      <c r="C129" s="340"/>
      <c r="D129" s="176" t="s">
        <v>38</v>
      </c>
      <c r="E129" s="252"/>
      <c r="F129" s="252"/>
      <c r="G129" s="252"/>
      <c r="H129" s="252"/>
      <c r="I129" s="252"/>
      <c r="J129" s="252"/>
      <c r="K129" s="252"/>
      <c r="L129" s="252"/>
      <c r="M129" s="175"/>
      <c r="N129" s="175"/>
      <c r="O129" s="175"/>
      <c r="P129" s="175"/>
      <c r="Q129" s="183" t="str">
        <f t="shared" ref="Q129" si="252">IF(BK129="","",BX131)</f>
        <v/>
      </c>
      <c r="R129" s="172"/>
      <c r="S129" s="353" t="str">
        <f>IF((COUNTBLANK(E129:Q129)+COUNTBLANK(E130:Q130)+COUNTBLANK(E131:Q131))/3=COUNTBLANK(E129:Q129),"","Bitte alle drei Zeilen ausfüllen")</f>
        <v/>
      </c>
      <c r="T129" s="193"/>
      <c r="U129" s="193"/>
      <c r="V129" s="193"/>
      <c r="W129">
        <f t="shared" ref="W129:AH129" si="253">IF(E129=4.5,E130,0)</f>
        <v>0</v>
      </c>
      <c r="X129">
        <f t="shared" si="253"/>
        <v>0</v>
      </c>
      <c r="Y129">
        <f t="shared" si="253"/>
        <v>0</v>
      </c>
      <c r="Z129">
        <f t="shared" si="253"/>
        <v>0</v>
      </c>
      <c r="AA129">
        <f t="shared" si="253"/>
        <v>0</v>
      </c>
      <c r="AB129">
        <f t="shared" si="253"/>
        <v>0</v>
      </c>
      <c r="AC129">
        <f t="shared" si="253"/>
        <v>0</v>
      </c>
      <c r="AD129">
        <f t="shared" si="253"/>
        <v>0</v>
      </c>
      <c r="AE129">
        <f t="shared" si="253"/>
        <v>0</v>
      </c>
      <c r="AF129">
        <f t="shared" si="253"/>
        <v>0</v>
      </c>
      <c r="AG129">
        <f t="shared" si="253"/>
        <v>0</v>
      </c>
      <c r="AH129">
        <f t="shared" si="253"/>
        <v>0</v>
      </c>
      <c r="AJ129">
        <f t="shared" ref="AJ129:AU129" si="254">IF(E129=4.5,1,0)</f>
        <v>0</v>
      </c>
      <c r="AK129">
        <f t="shared" si="254"/>
        <v>0</v>
      </c>
      <c r="AL129">
        <f t="shared" si="254"/>
        <v>0</v>
      </c>
      <c r="AM129">
        <f t="shared" si="254"/>
        <v>0</v>
      </c>
      <c r="AN129">
        <f t="shared" si="254"/>
        <v>0</v>
      </c>
      <c r="AO129">
        <f t="shared" si="254"/>
        <v>0</v>
      </c>
      <c r="AP129">
        <f t="shared" si="254"/>
        <v>0</v>
      </c>
      <c r="AQ129">
        <f t="shared" si="254"/>
        <v>0</v>
      </c>
      <c r="AR129">
        <f t="shared" si="254"/>
        <v>0</v>
      </c>
      <c r="AS129">
        <f t="shared" si="254"/>
        <v>0</v>
      </c>
      <c r="AT129">
        <f t="shared" si="254"/>
        <v>0</v>
      </c>
      <c r="AU129">
        <f t="shared" si="254"/>
        <v>0</v>
      </c>
      <c r="BK129" s="346"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5">
      <c r="A130" s="348"/>
      <c r="B130" s="351"/>
      <c r="C130" s="341"/>
      <c r="D130" s="176" t="s">
        <v>42</v>
      </c>
      <c r="E130" s="252"/>
      <c r="F130" s="252"/>
      <c r="G130" s="252"/>
      <c r="H130" s="252"/>
      <c r="I130" s="252"/>
      <c r="J130" s="252"/>
      <c r="K130" s="252"/>
      <c r="L130" s="252"/>
      <c r="M130" s="175"/>
      <c r="N130" s="175"/>
      <c r="O130" s="175"/>
      <c r="P130" s="175"/>
      <c r="Q130" s="183"/>
      <c r="R130" s="35">
        <f>IF(R129&lt;15,0,IF(R129&lt;30,1,IF(R129&lt;45,2,3)))</f>
        <v>0</v>
      </c>
      <c r="S130" s="354"/>
      <c r="T130" s="193"/>
      <c r="U130" s="193"/>
      <c r="V130" s="193"/>
      <c r="AY130" t="str">
        <f t="shared" ref="AY130:BJ130" si="255">IF(AY131="","",COUNTIF($E131:$P131,AY131))</f>
        <v/>
      </c>
      <c r="AZ130" t="str">
        <f t="shared" si="255"/>
        <v/>
      </c>
      <c r="BA130" t="str">
        <f t="shared" si="255"/>
        <v/>
      </c>
      <c r="BB130" t="str">
        <f t="shared" si="255"/>
        <v/>
      </c>
      <c r="BC130" t="str">
        <f t="shared" si="255"/>
        <v/>
      </c>
      <c r="BD130" t="str">
        <f t="shared" si="255"/>
        <v/>
      </c>
      <c r="BE130" t="str">
        <f t="shared" si="255"/>
        <v/>
      </c>
      <c r="BF130" t="str">
        <f t="shared" si="255"/>
        <v/>
      </c>
      <c r="BG130" t="str">
        <f t="shared" si="255"/>
        <v/>
      </c>
      <c r="BH130" t="str">
        <f t="shared" si="255"/>
        <v/>
      </c>
      <c r="BI130" t="str">
        <f t="shared" si="255"/>
        <v/>
      </c>
      <c r="BJ130" t="str">
        <f t="shared" si="255"/>
        <v/>
      </c>
      <c r="BK130" s="346"/>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5">
      <c r="A131" s="349"/>
      <c r="B131" s="352"/>
      <c r="C131" s="342"/>
      <c r="D131" s="177" t="s">
        <v>44</v>
      </c>
      <c r="E131" s="252" t="str">
        <f>IF(E129&gt;0,1,"")</f>
        <v/>
      </c>
      <c r="F131" s="252" t="str">
        <f t="shared" ref="F131:P131" si="256">IF(F129&gt;0,1,"")</f>
        <v/>
      </c>
      <c r="G131" s="252" t="str">
        <f t="shared" si="256"/>
        <v/>
      </c>
      <c r="H131" s="252" t="str">
        <f t="shared" si="256"/>
        <v/>
      </c>
      <c r="I131" s="252" t="str">
        <f t="shared" si="256"/>
        <v/>
      </c>
      <c r="J131" s="252" t="str">
        <f t="shared" si="256"/>
        <v/>
      </c>
      <c r="K131" s="252" t="str">
        <f t="shared" si="256"/>
        <v/>
      </c>
      <c r="L131" s="252" t="str">
        <f t="shared" si="256"/>
        <v/>
      </c>
      <c r="M131" s="175" t="str">
        <f t="shared" si="256"/>
        <v/>
      </c>
      <c r="N131" s="175" t="str">
        <f t="shared" si="256"/>
        <v/>
      </c>
      <c r="O131" s="175" t="str">
        <f t="shared" si="256"/>
        <v/>
      </c>
      <c r="P131" s="175" t="str">
        <f t="shared" si="256"/>
        <v/>
      </c>
      <c r="Q131" s="184" t="str">
        <f t="shared" ref="Q131" si="257">IF(BK129="","",BK129)</f>
        <v/>
      </c>
      <c r="R131" s="38" t="str">
        <f>IF(BK129="","",BK129)</f>
        <v/>
      </c>
      <c r="S131" s="355"/>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6"/>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5">
      <c r="A132" s="347">
        <v>44</v>
      </c>
      <c r="B132" s="350"/>
      <c r="C132" s="340"/>
      <c r="D132" s="176" t="s">
        <v>38</v>
      </c>
      <c r="E132" s="252"/>
      <c r="F132" s="252"/>
      <c r="G132" s="252"/>
      <c r="H132" s="252"/>
      <c r="I132" s="252"/>
      <c r="J132" s="252"/>
      <c r="K132" s="252"/>
      <c r="L132" s="252"/>
      <c r="M132" s="175"/>
      <c r="N132" s="175"/>
      <c r="O132" s="175"/>
      <c r="P132" s="175"/>
      <c r="Q132" s="183" t="str">
        <f t="shared" ref="Q132" si="258">IF(BK132="","",BX134)</f>
        <v/>
      </c>
      <c r="R132" s="172"/>
      <c r="S132" s="353" t="str">
        <f>IF((COUNTBLANK(E132:Q132)+COUNTBLANK(E133:Q133)+COUNTBLANK(E134:Q134))/3=COUNTBLANK(E132:Q132),"","Bitte alle drei Zeilen ausfüllen")</f>
        <v/>
      </c>
      <c r="T132" s="193"/>
      <c r="U132" s="193"/>
      <c r="V132" s="193"/>
      <c r="W132">
        <f t="shared" ref="W132:AH132" si="259">IF(E132=4.5,E133,0)</f>
        <v>0</v>
      </c>
      <c r="X132">
        <f t="shared" si="259"/>
        <v>0</v>
      </c>
      <c r="Y132">
        <f t="shared" si="259"/>
        <v>0</v>
      </c>
      <c r="Z132">
        <f t="shared" si="259"/>
        <v>0</v>
      </c>
      <c r="AA132">
        <f t="shared" si="259"/>
        <v>0</v>
      </c>
      <c r="AB132">
        <f t="shared" si="259"/>
        <v>0</v>
      </c>
      <c r="AC132">
        <f t="shared" si="259"/>
        <v>0</v>
      </c>
      <c r="AD132">
        <f t="shared" si="259"/>
        <v>0</v>
      </c>
      <c r="AE132">
        <f t="shared" si="259"/>
        <v>0</v>
      </c>
      <c r="AF132">
        <f t="shared" si="259"/>
        <v>0</v>
      </c>
      <c r="AG132">
        <f t="shared" si="259"/>
        <v>0</v>
      </c>
      <c r="AH132">
        <f t="shared" si="259"/>
        <v>0</v>
      </c>
      <c r="AJ132">
        <f t="shared" ref="AJ132:AU132" si="260">IF(E132=4.5,1,0)</f>
        <v>0</v>
      </c>
      <c r="AK132">
        <f t="shared" si="260"/>
        <v>0</v>
      </c>
      <c r="AL132">
        <f t="shared" si="260"/>
        <v>0</v>
      </c>
      <c r="AM132">
        <f t="shared" si="260"/>
        <v>0</v>
      </c>
      <c r="AN132">
        <f t="shared" si="260"/>
        <v>0</v>
      </c>
      <c r="AO132">
        <f t="shared" si="260"/>
        <v>0</v>
      </c>
      <c r="AP132">
        <f t="shared" si="260"/>
        <v>0</v>
      </c>
      <c r="AQ132">
        <f t="shared" si="260"/>
        <v>0</v>
      </c>
      <c r="AR132">
        <f t="shared" si="260"/>
        <v>0</v>
      </c>
      <c r="AS132">
        <f t="shared" si="260"/>
        <v>0</v>
      </c>
      <c r="AT132">
        <f t="shared" si="260"/>
        <v>0</v>
      </c>
      <c r="AU132">
        <f t="shared" si="260"/>
        <v>0</v>
      </c>
      <c r="BK132" s="346"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5">
      <c r="A133" s="348"/>
      <c r="B133" s="351"/>
      <c r="C133" s="341"/>
      <c r="D133" s="176" t="s">
        <v>42</v>
      </c>
      <c r="E133" s="252"/>
      <c r="F133" s="252"/>
      <c r="G133" s="252"/>
      <c r="H133" s="252"/>
      <c r="I133" s="252"/>
      <c r="J133" s="252"/>
      <c r="K133" s="252"/>
      <c r="L133" s="252"/>
      <c r="M133" s="175"/>
      <c r="N133" s="175"/>
      <c r="O133" s="175"/>
      <c r="P133" s="175"/>
      <c r="Q133" s="183"/>
      <c r="R133" s="35">
        <f>IF(R132&lt;15,0,IF(R132&lt;30,1,IF(R132&lt;45,2,3)))</f>
        <v>0</v>
      </c>
      <c r="S133" s="354"/>
      <c r="T133" s="193"/>
      <c r="U133" s="193"/>
      <c r="V133" s="193"/>
      <c r="AY133" t="str">
        <f t="shared" ref="AY133:BJ133" si="261">IF(AY134="","",COUNTIF($E134:$P134,AY134))</f>
        <v/>
      </c>
      <c r="AZ133" t="str">
        <f t="shared" si="261"/>
        <v/>
      </c>
      <c r="BA133" t="str">
        <f t="shared" si="261"/>
        <v/>
      </c>
      <c r="BB133" t="str">
        <f t="shared" si="261"/>
        <v/>
      </c>
      <c r="BC133" t="str">
        <f t="shared" si="261"/>
        <v/>
      </c>
      <c r="BD133" t="str">
        <f t="shared" si="261"/>
        <v/>
      </c>
      <c r="BE133" t="str">
        <f t="shared" si="261"/>
        <v/>
      </c>
      <c r="BF133" t="str">
        <f t="shared" si="261"/>
        <v/>
      </c>
      <c r="BG133" t="str">
        <f t="shared" si="261"/>
        <v/>
      </c>
      <c r="BH133" t="str">
        <f t="shared" si="261"/>
        <v/>
      </c>
      <c r="BI133" t="str">
        <f t="shared" si="261"/>
        <v/>
      </c>
      <c r="BJ133" t="str">
        <f t="shared" si="261"/>
        <v/>
      </c>
      <c r="BK133" s="346"/>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5">
      <c r="A134" s="349"/>
      <c r="B134" s="352"/>
      <c r="C134" s="342"/>
      <c r="D134" s="177" t="s">
        <v>44</v>
      </c>
      <c r="E134" s="252" t="str">
        <f>IF(E132&gt;0,1,"")</f>
        <v/>
      </c>
      <c r="F134" s="252" t="str">
        <f t="shared" ref="F134:P134" si="262">IF(F132&gt;0,1,"")</f>
        <v/>
      </c>
      <c r="G134" s="252" t="str">
        <f t="shared" si="262"/>
        <v/>
      </c>
      <c r="H134" s="252" t="str">
        <f t="shared" si="262"/>
        <v/>
      </c>
      <c r="I134" s="252" t="str">
        <f t="shared" si="262"/>
        <v/>
      </c>
      <c r="J134" s="252" t="str">
        <f t="shared" si="262"/>
        <v/>
      </c>
      <c r="K134" s="252" t="str">
        <f t="shared" si="262"/>
        <v/>
      </c>
      <c r="L134" s="252" t="str">
        <f t="shared" si="262"/>
        <v/>
      </c>
      <c r="M134" s="175" t="str">
        <f t="shared" si="262"/>
        <v/>
      </c>
      <c r="N134" s="175" t="str">
        <f t="shared" si="262"/>
        <v/>
      </c>
      <c r="O134" s="175" t="str">
        <f t="shared" si="262"/>
        <v/>
      </c>
      <c r="P134" s="175" t="str">
        <f t="shared" si="262"/>
        <v/>
      </c>
      <c r="Q134" s="184" t="str">
        <f t="shared" ref="Q134" si="263">IF(BK132="","",BK132)</f>
        <v/>
      </c>
      <c r="R134" s="38" t="str">
        <f>IF(BK132="","",BK132)</f>
        <v/>
      </c>
      <c r="S134" s="355"/>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6"/>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5">
      <c r="A135" s="347">
        <v>45</v>
      </c>
      <c r="B135" s="350"/>
      <c r="C135" s="340"/>
      <c r="D135" s="176" t="s">
        <v>38</v>
      </c>
      <c r="E135" s="252"/>
      <c r="F135" s="252"/>
      <c r="G135" s="252"/>
      <c r="H135" s="252"/>
      <c r="I135" s="252"/>
      <c r="J135" s="252"/>
      <c r="K135" s="252"/>
      <c r="L135" s="252"/>
      <c r="M135" s="175"/>
      <c r="N135" s="175"/>
      <c r="O135" s="175"/>
      <c r="P135" s="175"/>
      <c r="Q135" s="183" t="str">
        <f t="shared" ref="Q135" si="264">IF(BK135="","",BX137)</f>
        <v/>
      </c>
      <c r="R135" s="172"/>
      <c r="S135" s="353" t="str">
        <f>IF((COUNTBLANK(E135:Q135)+COUNTBLANK(E136:Q136)+COUNTBLANK(E137:Q137))/3=COUNTBLANK(E135:Q135),"","Bitte alle drei Zeilen ausfüllen")</f>
        <v/>
      </c>
      <c r="T135" s="193"/>
      <c r="U135" s="193"/>
      <c r="V135" s="193"/>
      <c r="W135">
        <f t="shared" ref="W135:AH135" si="265">IF(E135=4.5,E136,0)</f>
        <v>0</v>
      </c>
      <c r="X135">
        <f t="shared" si="265"/>
        <v>0</v>
      </c>
      <c r="Y135">
        <f t="shared" si="265"/>
        <v>0</v>
      </c>
      <c r="Z135">
        <f t="shared" si="265"/>
        <v>0</v>
      </c>
      <c r="AA135">
        <f t="shared" si="265"/>
        <v>0</v>
      </c>
      <c r="AB135">
        <f t="shared" si="265"/>
        <v>0</v>
      </c>
      <c r="AC135">
        <f t="shared" si="265"/>
        <v>0</v>
      </c>
      <c r="AD135">
        <f t="shared" si="265"/>
        <v>0</v>
      </c>
      <c r="AE135">
        <f t="shared" si="265"/>
        <v>0</v>
      </c>
      <c r="AF135">
        <f t="shared" si="265"/>
        <v>0</v>
      </c>
      <c r="AG135">
        <f t="shared" si="265"/>
        <v>0</v>
      </c>
      <c r="AH135">
        <f t="shared" si="265"/>
        <v>0</v>
      </c>
      <c r="AJ135">
        <f t="shared" ref="AJ135:AU135" si="266">IF(E135=4.5,1,0)</f>
        <v>0</v>
      </c>
      <c r="AK135">
        <f t="shared" si="266"/>
        <v>0</v>
      </c>
      <c r="AL135">
        <f t="shared" si="266"/>
        <v>0</v>
      </c>
      <c r="AM135">
        <f t="shared" si="266"/>
        <v>0</v>
      </c>
      <c r="AN135">
        <f t="shared" si="266"/>
        <v>0</v>
      </c>
      <c r="AO135">
        <f t="shared" si="266"/>
        <v>0</v>
      </c>
      <c r="AP135">
        <f t="shared" si="266"/>
        <v>0</v>
      </c>
      <c r="AQ135">
        <f t="shared" si="266"/>
        <v>0</v>
      </c>
      <c r="AR135">
        <f t="shared" si="266"/>
        <v>0</v>
      </c>
      <c r="AS135">
        <f t="shared" si="266"/>
        <v>0</v>
      </c>
      <c r="AT135">
        <f t="shared" si="266"/>
        <v>0</v>
      </c>
      <c r="AU135">
        <f t="shared" si="266"/>
        <v>0</v>
      </c>
      <c r="BK135" s="346"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5">
      <c r="A136" s="348"/>
      <c r="B136" s="351"/>
      <c r="C136" s="341"/>
      <c r="D136" s="176" t="s">
        <v>42</v>
      </c>
      <c r="E136" s="252"/>
      <c r="F136" s="252"/>
      <c r="G136" s="252"/>
      <c r="H136" s="252"/>
      <c r="I136" s="252"/>
      <c r="J136" s="252"/>
      <c r="K136" s="252"/>
      <c r="L136" s="252"/>
      <c r="M136" s="175"/>
      <c r="N136" s="175"/>
      <c r="O136" s="175"/>
      <c r="P136" s="175"/>
      <c r="Q136" s="183"/>
      <c r="R136" s="35">
        <f>IF(R135&lt;15,0,IF(R135&lt;30,1,IF(R135&lt;45,2,3)))</f>
        <v>0</v>
      </c>
      <c r="S136" s="354"/>
      <c r="T136" s="193"/>
      <c r="U136" s="193"/>
      <c r="V136" s="193"/>
      <c r="AY136" t="str">
        <f t="shared" ref="AY136:BJ136" si="267">IF(AY137="","",COUNTIF($E137:$P137,AY137))</f>
        <v/>
      </c>
      <c r="AZ136" t="str">
        <f t="shared" si="267"/>
        <v/>
      </c>
      <c r="BA136" t="str">
        <f t="shared" si="267"/>
        <v/>
      </c>
      <c r="BB136" t="str">
        <f t="shared" si="267"/>
        <v/>
      </c>
      <c r="BC136" t="str">
        <f t="shared" si="267"/>
        <v/>
      </c>
      <c r="BD136" t="str">
        <f t="shared" si="267"/>
        <v/>
      </c>
      <c r="BE136" t="str">
        <f t="shared" si="267"/>
        <v/>
      </c>
      <c r="BF136" t="str">
        <f t="shared" si="267"/>
        <v/>
      </c>
      <c r="BG136" t="str">
        <f t="shared" si="267"/>
        <v/>
      </c>
      <c r="BH136" t="str">
        <f t="shared" si="267"/>
        <v/>
      </c>
      <c r="BI136" t="str">
        <f t="shared" si="267"/>
        <v/>
      </c>
      <c r="BJ136" t="str">
        <f t="shared" si="267"/>
        <v/>
      </c>
      <c r="BK136" s="346"/>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5">
      <c r="A137" s="349"/>
      <c r="B137" s="352"/>
      <c r="C137" s="342"/>
      <c r="D137" s="177" t="s">
        <v>44</v>
      </c>
      <c r="E137" s="252" t="str">
        <f>IF(E135&gt;0,1,"")</f>
        <v/>
      </c>
      <c r="F137" s="252" t="str">
        <f t="shared" ref="F137:P137" si="268">IF(F135&gt;0,1,"")</f>
        <v/>
      </c>
      <c r="G137" s="252" t="str">
        <f t="shared" si="268"/>
        <v/>
      </c>
      <c r="H137" s="252" t="str">
        <f t="shared" si="268"/>
        <v/>
      </c>
      <c r="I137" s="252" t="str">
        <f t="shared" si="268"/>
        <v/>
      </c>
      <c r="J137" s="252" t="str">
        <f t="shared" si="268"/>
        <v/>
      </c>
      <c r="K137" s="252" t="str">
        <f t="shared" si="268"/>
        <v/>
      </c>
      <c r="L137" s="252" t="str">
        <f t="shared" si="268"/>
        <v/>
      </c>
      <c r="M137" s="175" t="str">
        <f t="shared" si="268"/>
        <v/>
      </c>
      <c r="N137" s="175" t="str">
        <f t="shared" si="268"/>
        <v/>
      </c>
      <c r="O137" s="175" t="str">
        <f t="shared" si="268"/>
        <v/>
      </c>
      <c r="P137" s="175" t="str">
        <f t="shared" si="268"/>
        <v/>
      </c>
      <c r="Q137" s="184" t="str">
        <f t="shared" ref="Q137" si="269">IF(BK135="","",BK135)</f>
        <v/>
      </c>
      <c r="R137" s="38" t="str">
        <f>IF(BK135="","",BK135)</f>
        <v/>
      </c>
      <c r="S137" s="355"/>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6"/>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5">
      <c r="A138" s="347">
        <v>46</v>
      </c>
      <c r="B138" s="350"/>
      <c r="C138" s="340"/>
      <c r="D138" s="176" t="s">
        <v>38</v>
      </c>
      <c r="E138" s="252"/>
      <c r="F138" s="252"/>
      <c r="G138" s="252"/>
      <c r="H138" s="252"/>
      <c r="I138" s="252"/>
      <c r="J138" s="252"/>
      <c r="K138" s="252"/>
      <c r="L138" s="252"/>
      <c r="M138" s="175"/>
      <c r="N138" s="175"/>
      <c r="O138" s="175"/>
      <c r="P138" s="175"/>
      <c r="Q138" s="183" t="str">
        <f t="shared" ref="Q138" si="270">IF(BK138="","",BX140)</f>
        <v/>
      </c>
      <c r="R138" s="172"/>
      <c r="S138" s="353" t="str">
        <f>IF((COUNTBLANK(E138:Q138)+COUNTBLANK(E139:Q139)+COUNTBLANK(E140:Q140))/3=COUNTBLANK(E138:Q138),"","Bitte alle drei Zeilen ausfüllen")</f>
        <v/>
      </c>
      <c r="T138" s="193"/>
      <c r="U138" s="193"/>
      <c r="V138" s="193"/>
      <c r="W138">
        <f t="shared" ref="W138:AH138" si="271">IF(E138=4.5,E139,0)</f>
        <v>0</v>
      </c>
      <c r="X138">
        <f t="shared" si="271"/>
        <v>0</v>
      </c>
      <c r="Y138">
        <f t="shared" si="271"/>
        <v>0</v>
      </c>
      <c r="Z138">
        <f t="shared" si="271"/>
        <v>0</v>
      </c>
      <c r="AA138">
        <f t="shared" si="271"/>
        <v>0</v>
      </c>
      <c r="AB138">
        <f t="shared" si="271"/>
        <v>0</v>
      </c>
      <c r="AC138">
        <f t="shared" si="271"/>
        <v>0</v>
      </c>
      <c r="AD138">
        <f t="shared" si="271"/>
        <v>0</v>
      </c>
      <c r="AE138">
        <f t="shared" si="271"/>
        <v>0</v>
      </c>
      <c r="AF138">
        <f t="shared" si="271"/>
        <v>0</v>
      </c>
      <c r="AG138">
        <f t="shared" si="271"/>
        <v>0</v>
      </c>
      <c r="AH138">
        <f t="shared" si="271"/>
        <v>0</v>
      </c>
      <c r="AJ138">
        <f t="shared" ref="AJ138:AU138" si="272">IF(E138=4.5,1,0)</f>
        <v>0</v>
      </c>
      <c r="AK138">
        <f t="shared" si="272"/>
        <v>0</v>
      </c>
      <c r="AL138">
        <f t="shared" si="272"/>
        <v>0</v>
      </c>
      <c r="AM138">
        <f t="shared" si="272"/>
        <v>0</v>
      </c>
      <c r="AN138">
        <f t="shared" si="272"/>
        <v>0</v>
      </c>
      <c r="AO138">
        <f t="shared" si="272"/>
        <v>0</v>
      </c>
      <c r="AP138">
        <f t="shared" si="272"/>
        <v>0</v>
      </c>
      <c r="AQ138">
        <f t="shared" si="272"/>
        <v>0</v>
      </c>
      <c r="AR138">
        <f t="shared" si="272"/>
        <v>0</v>
      </c>
      <c r="AS138">
        <f t="shared" si="272"/>
        <v>0</v>
      </c>
      <c r="AT138">
        <f t="shared" si="272"/>
        <v>0</v>
      </c>
      <c r="AU138">
        <f t="shared" si="272"/>
        <v>0</v>
      </c>
      <c r="BK138" s="346"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5">
      <c r="A139" s="348"/>
      <c r="B139" s="351"/>
      <c r="C139" s="341"/>
      <c r="D139" s="176" t="s">
        <v>42</v>
      </c>
      <c r="E139" s="252"/>
      <c r="F139" s="252"/>
      <c r="G139" s="252"/>
      <c r="H139" s="252"/>
      <c r="I139" s="252"/>
      <c r="J139" s="252"/>
      <c r="K139" s="252"/>
      <c r="L139" s="252"/>
      <c r="M139" s="175"/>
      <c r="N139" s="175"/>
      <c r="O139" s="175"/>
      <c r="P139" s="175"/>
      <c r="Q139" s="183"/>
      <c r="R139" s="35">
        <f>IF(R138&lt;15,0,IF(R138&lt;30,1,IF(R138&lt;45,2,3)))</f>
        <v>0</v>
      </c>
      <c r="S139" s="354"/>
      <c r="T139" s="193"/>
      <c r="U139" s="193"/>
      <c r="V139" s="193"/>
      <c r="AY139" t="str">
        <f t="shared" ref="AY139:BJ139" si="273">IF(AY140="","",COUNTIF($E140:$P140,AY140))</f>
        <v/>
      </c>
      <c r="AZ139" t="str">
        <f t="shared" si="273"/>
        <v/>
      </c>
      <c r="BA139" t="str">
        <f t="shared" si="273"/>
        <v/>
      </c>
      <c r="BB139" t="str">
        <f t="shared" si="273"/>
        <v/>
      </c>
      <c r="BC139" t="str">
        <f t="shared" si="273"/>
        <v/>
      </c>
      <c r="BD139" t="str">
        <f t="shared" si="273"/>
        <v/>
      </c>
      <c r="BE139" t="str">
        <f t="shared" si="273"/>
        <v/>
      </c>
      <c r="BF139" t="str">
        <f t="shared" si="273"/>
        <v/>
      </c>
      <c r="BG139" t="str">
        <f t="shared" si="273"/>
        <v/>
      </c>
      <c r="BH139" t="str">
        <f t="shared" si="273"/>
        <v/>
      </c>
      <c r="BI139" t="str">
        <f t="shared" si="273"/>
        <v/>
      </c>
      <c r="BJ139" t="str">
        <f t="shared" si="273"/>
        <v/>
      </c>
      <c r="BK139" s="346"/>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5">
      <c r="A140" s="349"/>
      <c r="B140" s="352"/>
      <c r="C140" s="342"/>
      <c r="D140" s="177" t="s">
        <v>44</v>
      </c>
      <c r="E140" s="252" t="str">
        <f>IF(E138&gt;0,1,"")</f>
        <v/>
      </c>
      <c r="F140" s="252" t="str">
        <f t="shared" ref="F140:P140" si="274">IF(F138&gt;0,1,"")</f>
        <v/>
      </c>
      <c r="G140" s="252" t="str">
        <f t="shared" si="274"/>
        <v/>
      </c>
      <c r="H140" s="252" t="str">
        <f t="shared" si="274"/>
        <v/>
      </c>
      <c r="I140" s="252" t="str">
        <f t="shared" si="274"/>
        <v/>
      </c>
      <c r="J140" s="252" t="str">
        <f t="shared" si="274"/>
        <v/>
      </c>
      <c r="K140" s="252" t="str">
        <f t="shared" si="274"/>
        <v/>
      </c>
      <c r="L140" s="252" t="str">
        <f t="shared" si="274"/>
        <v/>
      </c>
      <c r="M140" s="175" t="str">
        <f t="shared" si="274"/>
        <v/>
      </c>
      <c r="N140" s="175" t="str">
        <f t="shared" si="274"/>
        <v/>
      </c>
      <c r="O140" s="175" t="str">
        <f t="shared" si="274"/>
        <v/>
      </c>
      <c r="P140" s="175" t="str">
        <f t="shared" si="274"/>
        <v/>
      </c>
      <c r="Q140" s="184" t="str">
        <f t="shared" ref="Q140" si="275">IF(BK138="","",BK138)</f>
        <v/>
      </c>
      <c r="R140" s="38" t="str">
        <f>IF(BK138="","",BK138)</f>
        <v/>
      </c>
      <c r="S140" s="355"/>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6"/>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5">
      <c r="A141" s="347">
        <v>47</v>
      </c>
      <c r="B141" s="350"/>
      <c r="C141" s="340"/>
      <c r="D141" s="176" t="s">
        <v>38</v>
      </c>
      <c r="E141" s="252"/>
      <c r="F141" s="252"/>
      <c r="G141" s="252"/>
      <c r="H141" s="252"/>
      <c r="I141" s="252"/>
      <c r="J141" s="252"/>
      <c r="K141" s="252"/>
      <c r="L141" s="252"/>
      <c r="M141" s="175"/>
      <c r="N141" s="175"/>
      <c r="O141" s="175"/>
      <c r="P141" s="175"/>
      <c r="Q141" s="183" t="str">
        <f t="shared" ref="Q141" si="276">IF(BK141="","",BX143)</f>
        <v/>
      </c>
      <c r="R141" s="172"/>
      <c r="S141" s="353" t="str">
        <f>IF((COUNTBLANK(E141:Q141)+COUNTBLANK(E142:Q142)+COUNTBLANK(E143:Q143))/3=COUNTBLANK(E141:Q141),"","Bitte alle drei Zeilen ausfüllen")</f>
        <v/>
      </c>
      <c r="T141" s="193"/>
      <c r="U141" s="193"/>
      <c r="V141" s="193"/>
      <c r="W141">
        <f t="shared" ref="W141:AH141" si="277">IF(E141=4.5,E142,0)</f>
        <v>0</v>
      </c>
      <c r="X141">
        <f t="shared" si="277"/>
        <v>0</v>
      </c>
      <c r="Y141">
        <f t="shared" si="277"/>
        <v>0</v>
      </c>
      <c r="Z141">
        <f t="shared" si="277"/>
        <v>0</v>
      </c>
      <c r="AA141">
        <f t="shared" si="277"/>
        <v>0</v>
      </c>
      <c r="AB141">
        <f t="shared" si="277"/>
        <v>0</v>
      </c>
      <c r="AC141">
        <f t="shared" si="277"/>
        <v>0</v>
      </c>
      <c r="AD141">
        <f t="shared" si="277"/>
        <v>0</v>
      </c>
      <c r="AE141">
        <f t="shared" si="277"/>
        <v>0</v>
      </c>
      <c r="AF141">
        <f t="shared" si="277"/>
        <v>0</v>
      </c>
      <c r="AG141">
        <f t="shared" si="277"/>
        <v>0</v>
      </c>
      <c r="AH141">
        <f t="shared" si="277"/>
        <v>0</v>
      </c>
      <c r="AJ141">
        <f t="shared" ref="AJ141:AU141" si="278">IF(E141=4.5,1,0)</f>
        <v>0</v>
      </c>
      <c r="AK141">
        <f t="shared" si="278"/>
        <v>0</v>
      </c>
      <c r="AL141">
        <f t="shared" si="278"/>
        <v>0</v>
      </c>
      <c r="AM141">
        <f t="shared" si="278"/>
        <v>0</v>
      </c>
      <c r="AN141">
        <f t="shared" si="278"/>
        <v>0</v>
      </c>
      <c r="AO141">
        <f t="shared" si="278"/>
        <v>0</v>
      </c>
      <c r="AP141">
        <f t="shared" si="278"/>
        <v>0</v>
      </c>
      <c r="AQ141">
        <f t="shared" si="278"/>
        <v>0</v>
      </c>
      <c r="AR141">
        <f t="shared" si="278"/>
        <v>0</v>
      </c>
      <c r="AS141">
        <f t="shared" si="278"/>
        <v>0</v>
      </c>
      <c r="AT141">
        <f t="shared" si="278"/>
        <v>0</v>
      </c>
      <c r="AU141">
        <f t="shared" si="278"/>
        <v>0</v>
      </c>
      <c r="BK141" s="346"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5">
      <c r="A142" s="348"/>
      <c r="B142" s="351"/>
      <c r="C142" s="341"/>
      <c r="D142" s="176" t="s">
        <v>42</v>
      </c>
      <c r="E142" s="252"/>
      <c r="F142" s="252"/>
      <c r="G142" s="252"/>
      <c r="H142" s="252"/>
      <c r="I142" s="252"/>
      <c r="J142" s="252"/>
      <c r="K142" s="252"/>
      <c r="L142" s="252"/>
      <c r="M142" s="175"/>
      <c r="N142" s="175"/>
      <c r="O142" s="175"/>
      <c r="P142" s="175"/>
      <c r="Q142" s="183"/>
      <c r="R142" s="35">
        <f>IF(R141&lt;15,0,IF(R141&lt;30,1,IF(R141&lt;45,2,3)))</f>
        <v>0</v>
      </c>
      <c r="S142" s="354"/>
      <c r="V142" s="193"/>
      <c r="AY142" t="str">
        <f t="shared" ref="AY142:BJ142" si="279">IF(AY143="","",COUNTIF($E143:$P143,AY143))</f>
        <v/>
      </c>
      <c r="AZ142" t="str">
        <f t="shared" si="279"/>
        <v/>
      </c>
      <c r="BA142" t="str">
        <f t="shared" si="279"/>
        <v/>
      </c>
      <c r="BB142" t="str">
        <f t="shared" si="279"/>
        <v/>
      </c>
      <c r="BC142" t="str">
        <f t="shared" si="279"/>
        <v/>
      </c>
      <c r="BD142" t="str">
        <f t="shared" si="279"/>
        <v/>
      </c>
      <c r="BE142" t="str">
        <f t="shared" si="279"/>
        <v/>
      </c>
      <c r="BF142" t="str">
        <f t="shared" si="279"/>
        <v/>
      </c>
      <c r="BG142" t="str">
        <f t="shared" si="279"/>
        <v/>
      </c>
      <c r="BH142" t="str">
        <f t="shared" si="279"/>
        <v/>
      </c>
      <c r="BI142" t="str">
        <f t="shared" si="279"/>
        <v/>
      </c>
      <c r="BJ142" t="str">
        <f t="shared" si="279"/>
        <v/>
      </c>
      <c r="BK142" s="346"/>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5">
      <c r="A143" s="349"/>
      <c r="B143" s="352"/>
      <c r="C143" s="342"/>
      <c r="D143" s="177" t="s">
        <v>44</v>
      </c>
      <c r="E143" s="252" t="str">
        <f>IF(E141&gt;0,1,"")</f>
        <v/>
      </c>
      <c r="F143" s="252" t="str">
        <f t="shared" ref="F143:P143" si="280">IF(F141&gt;0,1,"")</f>
        <v/>
      </c>
      <c r="G143" s="252" t="str">
        <f t="shared" si="280"/>
        <v/>
      </c>
      <c r="H143" s="252" t="str">
        <f t="shared" si="280"/>
        <v/>
      </c>
      <c r="I143" s="252" t="str">
        <f t="shared" si="280"/>
        <v/>
      </c>
      <c r="J143" s="252" t="str">
        <f t="shared" si="280"/>
        <v/>
      </c>
      <c r="K143" s="252" t="str">
        <f t="shared" si="280"/>
        <v/>
      </c>
      <c r="L143" s="252" t="str">
        <f t="shared" si="280"/>
        <v/>
      </c>
      <c r="M143" s="175" t="str">
        <f t="shared" si="280"/>
        <v/>
      </c>
      <c r="N143" s="175" t="str">
        <f t="shared" si="280"/>
        <v/>
      </c>
      <c r="O143" s="175" t="str">
        <f t="shared" si="280"/>
        <v/>
      </c>
      <c r="P143" s="175" t="str">
        <f t="shared" si="280"/>
        <v/>
      </c>
      <c r="Q143" s="184" t="str">
        <f t="shared" ref="Q143" si="281">IF(BK141="","",BK141)</f>
        <v/>
      </c>
      <c r="R143" s="38" t="str">
        <f>IF(BK141="","",BK141)</f>
        <v/>
      </c>
      <c r="S143" s="355"/>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6"/>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5">
      <c r="A144" s="347">
        <v>48</v>
      </c>
      <c r="B144" s="350"/>
      <c r="C144" s="340"/>
      <c r="D144" s="176" t="s">
        <v>38</v>
      </c>
      <c r="E144" s="252"/>
      <c r="F144" s="252"/>
      <c r="G144" s="252"/>
      <c r="H144" s="252"/>
      <c r="I144" s="252"/>
      <c r="J144" s="252"/>
      <c r="K144" s="252"/>
      <c r="L144" s="252"/>
      <c r="M144" s="175"/>
      <c r="N144" s="175"/>
      <c r="O144" s="175"/>
      <c r="P144" s="175"/>
      <c r="Q144" s="183" t="str">
        <f t="shared" ref="Q144" si="282">IF(BK144="","",BX146)</f>
        <v/>
      </c>
      <c r="R144" s="172"/>
      <c r="S144" s="343" t="str">
        <f>IF((COUNTBLANK(E144:Q144)+COUNTBLANK(E145:Q145)+COUNTBLANK(E146:Q146))/3=COUNTBLANK(E144:Q144),"","Bitte alle drei Zeilen ausfüllen")</f>
        <v/>
      </c>
      <c r="W144">
        <f t="shared" ref="W144:AH144" si="283">IF(E144=4.5,E145,0)</f>
        <v>0</v>
      </c>
      <c r="X144">
        <f t="shared" si="283"/>
        <v>0</v>
      </c>
      <c r="Y144">
        <f t="shared" si="283"/>
        <v>0</v>
      </c>
      <c r="Z144">
        <f t="shared" si="283"/>
        <v>0</v>
      </c>
      <c r="AA144">
        <f t="shared" si="283"/>
        <v>0</v>
      </c>
      <c r="AB144">
        <f t="shared" si="283"/>
        <v>0</v>
      </c>
      <c r="AC144">
        <f t="shared" si="283"/>
        <v>0</v>
      </c>
      <c r="AD144">
        <f t="shared" si="283"/>
        <v>0</v>
      </c>
      <c r="AE144">
        <f t="shared" si="283"/>
        <v>0</v>
      </c>
      <c r="AF144">
        <f t="shared" si="283"/>
        <v>0</v>
      </c>
      <c r="AG144">
        <f t="shared" si="283"/>
        <v>0</v>
      </c>
      <c r="AH144">
        <f t="shared" si="283"/>
        <v>0</v>
      </c>
      <c r="AJ144">
        <f t="shared" ref="AJ144:AU144" si="284">IF(E144=4.5,1,0)</f>
        <v>0</v>
      </c>
      <c r="AK144">
        <f t="shared" si="284"/>
        <v>0</v>
      </c>
      <c r="AL144">
        <f t="shared" si="284"/>
        <v>0</v>
      </c>
      <c r="AM144">
        <f t="shared" si="284"/>
        <v>0</v>
      </c>
      <c r="AN144">
        <f t="shared" si="284"/>
        <v>0</v>
      </c>
      <c r="AO144">
        <f t="shared" si="284"/>
        <v>0</v>
      </c>
      <c r="AP144">
        <f t="shared" si="284"/>
        <v>0</v>
      </c>
      <c r="AQ144">
        <f t="shared" si="284"/>
        <v>0</v>
      </c>
      <c r="AR144">
        <f t="shared" si="284"/>
        <v>0</v>
      </c>
      <c r="AS144">
        <f t="shared" si="284"/>
        <v>0</v>
      </c>
      <c r="AT144">
        <f t="shared" si="284"/>
        <v>0</v>
      </c>
      <c r="AU144">
        <f t="shared" si="284"/>
        <v>0</v>
      </c>
      <c r="BK144" s="346"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5">
      <c r="A145" s="348"/>
      <c r="B145" s="351"/>
      <c r="C145" s="341"/>
      <c r="D145" s="176" t="s">
        <v>42</v>
      </c>
      <c r="E145" s="252"/>
      <c r="F145" s="252"/>
      <c r="G145" s="252"/>
      <c r="H145" s="252"/>
      <c r="I145" s="252"/>
      <c r="J145" s="252"/>
      <c r="K145" s="252"/>
      <c r="L145" s="252"/>
      <c r="M145" s="175"/>
      <c r="N145" s="175"/>
      <c r="O145" s="175"/>
      <c r="P145" s="175"/>
      <c r="Q145" s="183"/>
      <c r="R145" s="35">
        <f>IF(R144&lt;15,0,IF(R144&lt;30,1,IF(R144&lt;45,2,3)))</f>
        <v>0</v>
      </c>
      <c r="S145" s="344"/>
      <c r="AY145" t="str">
        <f t="shared" ref="AY145:BJ145" si="285">IF(AY146="","",COUNTIF($E146:$P146,AY146))</f>
        <v/>
      </c>
      <c r="AZ145" t="str">
        <f t="shared" si="285"/>
        <v/>
      </c>
      <c r="BA145" t="str">
        <f t="shared" si="285"/>
        <v/>
      </c>
      <c r="BB145" t="str">
        <f t="shared" si="285"/>
        <v/>
      </c>
      <c r="BC145" t="str">
        <f t="shared" si="285"/>
        <v/>
      </c>
      <c r="BD145" t="str">
        <f t="shared" si="285"/>
        <v/>
      </c>
      <c r="BE145" t="str">
        <f t="shared" si="285"/>
        <v/>
      </c>
      <c r="BF145" t="str">
        <f t="shared" si="285"/>
        <v/>
      </c>
      <c r="BG145" t="str">
        <f t="shared" si="285"/>
        <v/>
      </c>
      <c r="BH145" t="str">
        <f t="shared" si="285"/>
        <v/>
      </c>
      <c r="BI145" t="str">
        <f t="shared" si="285"/>
        <v/>
      </c>
      <c r="BJ145" t="str">
        <f t="shared" si="285"/>
        <v/>
      </c>
      <c r="BK145" s="346"/>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5">
      <c r="A146" s="349"/>
      <c r="B146" s="352"/>
      <c r="C146" s="342"/>
      <c r="D146" s="177" t="s">
        <v>44</v>
      </c>
      <c r="E146" s="252" t="str">
        <f>IF(E144&gt;0,1,"")</f>
        <v/>
      </c>
      <c r="F146" s="252" t="str">
        <f t="shared" ref="F146:P146" si="286">IF(F144&gt;0,1,"")</f>
        <v/>
      </c>
      <c r="G146" s="252" t="str">
        <f t="shared" si="286"/>
        <v/>
      </c>
      <c r="H146" s="252" t="str">
        <f t="shared" si="286"/>
        <v/>
      </c>
      <c r="I146" s="252" t="str">
        <f t="shared" si="286"/>
        <v/>
      </c>
      <c r="J146" s="252" t="str">
        <f t="shared" si="286"/>
        <v/>
      </c>
      <c r="K146" s="252" t="str">
        <f t="shared" si="286"/>
        <v/>
      </c>
      <c r="L146" s="252" t="str">
        <f t="shared" si="286"/>
        <v/>
      </c>
      <c r="M146" s="175" t="str">
        <f t="shared" si="286"/>
        <v/>
      </c>
      <c r="N146" s="175" t="str">
        <f t="shared" si="286"/>
        <v/>
      </c>
      <c r="O146" s="175" t="str">
        <f t="shared" si="286"/>
        <v/>
      </c>
      <c r="P146" s="175" t="str">
        <f t="shared" si="286"/>
        <v/>
      </c>
      <c r="Q146" s="184" t="str">
        <f t="shared" ref="Q146" si="287">IF(BK144="","",BK144)</f>
        <v/>
      </c>
      <c r="R146" s="38" t="str">
        <f>IF(BK144="","",BK144)</f>
        <v/>
      </c>
      <c r="S146" s="345"/>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6"/>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5">
      <c r="A147" s="347">
        <v>49</v>
      </c>
      <c r="B147" s="350"/>
      <c r="C147" s="340"/>
      <c r="D147" s="176" t="s">
        <v>38</v>
      </c>
      <c r="E147" s="252"/>
      <c r="F147" s="252"/>
      <c r="G147" s="252"/>
      <c r="H147" s="252"/>
      <c r="I147" s="252"/>
      <c r="J147" s="252"/>
      <c r="K147" s="252"/>
      <c r="L147" s="252"/>
      <c r="M147" s="175"/>
      <c r="N147" s="175"/>
      <c r="O147" s="175"/>
      <c r="P147" s="175"/>
      <c r="Q147" s="183" t="str">
        <f t="shared" ref="Q147" si="288">IF(BK147="","",BX149)</f>
        <v/>
      </c>
      <c r="R147" s="172"/>
      <c r="S147" s="343" t="str">
        <f>IF((COUNTBLANK(E147:Q147)+COUNTBLANK(E148:Q148)+COUNTBLANK(E149:Q149))/3=COUNTBLANK(E147:Q147),"","Bitte alle drei Zeilen ausfüllen")</f>
        <v/>
      </c>
      <c r="W147">
        <f t="shared" ref="W147:AH147" si="289">IF(E147=4.5,E148,0)</f>
        <v>0</v>
      </c>
      <c r="X147">
        <f t="shared" si="289"/>
        <v>0</v>
      </c>
      <c r="Y147">
        <f t="shared" si="289"/>
        <v>0</v>
      </c>
      <c r="Z147">
        <f t="shared" si="289"/>
        <v>0</v>
      </c>
      <c r="AA147">
        <f t="shared" si="289"/>
        <v>0</v>
      </c>
      <c r="AB147">
        <f t="shared" si="289"/>
        <v>0</v>
      </c>
      <c r="AC147">
        <f t="shared" si="289"/>
        <v>0</v>
      </c>
      <c r="AD147">
        <f t="shared" si="289"/>
        <v>0</v>
      </c>
      <c r="AE147">
        <f t="shared" si="289"/>
        <v>0</v>
      </c>
      <c r="AF147">
        <f t="shared" si="289"/>
        <v>0</v>
      </c>
      <c r="AG147">
        <f t="shared" si="289"/>
        <v>0</v>
      </c>
      <c r="AH147">
        <f t="shared" si="289"/>
        <v>0</v>
      </c>
      <c r="AJ147">
        <f t="shared" ref="AJ147:AU147" si="290">IF(E147=4.5,1,0)</f>
        <v>0</v>
      </c>
      <c r="AK147">
        <f t="shared" si="290"/>
        <v>0</v>
      </c>
      <c r="AL147">
        <f t="shared" si="290"/>
        <v>0</v>
      </c>
      <c r="AM147">
        <f t="shared" si="290"/>
        <v>0</v>
      </c>
      <c r="AN147">
        <f t="shared" si="290"/>
        <v>0</v>
      </c>
      <c r="AO147">
        <f t="shared" si="290"/>
        <v>0</v>
      </c>
      <c r="AP147">
        <f t="shared" si="290"/>
        <v>0</v>
      </c>
      <c r="AQ147">
        <f t="shared" si="290"/>
        <v>0</v>
      </c>
      <c r="AR147">
        <f t="shared" si="290"/>
        <v>0</v>
      </c>
      <c r="AS147">
        <f t="shared" si="290"/>
        <v>0</v>
      </c>
      <c r="AT147">
        <f t="shared" si="290"/>
        <v>0</v>
      </c>
      <c r="AU147">
        <f t="shared" si="290"/>
        <v>0</v>
      </c>
      <c r="BK147" s="346"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5">
      <c r="A148" s="348"/>
      <c r="B148" s="351"/>
      <c r="C148" s="341"/>
      <c r="D148" s="176" t="s">
        <v>42</v>
      </c>
      <c r="E148" s="252"/>
      <c r="F148" s="252"/>
      <c r="G148" s="252"/>
      <c r="H148" s="252"/>
      <c r="I148" s="252"/>
      <c r="J148" s="252"/>
      <c r="K148" s="252"/>
      <c r="L148" s="252"/>
      <c r="M148" s="175"/>
      <c r="N148" s="175"/>
      <c r="O148" s="175"/>
      <c r="P148" s="175"/>
      <c r="Q148" s="183"/>
      <c r="R148" s="35">
        <f>IF(R147&lt;15,0,IF(R147&lt;30,1,IF(R147&lt;45,2,3)))</f>
        <v>0</v>
      </c>
      <c r="S148" s="344"/>
      <c r="AY148" t="str">
        <f t="shared" ref="AY148:BJ148" si="291">IF(AY149="","",COUNTIF($E149:$P149,AY149))</f>
        <v/>
      </c>
      <c r="AZ148" t="str">
        <f t="shared" si="291"/>
        <v/>
      </c>
      <c r="BA148" t="str">
        <f t="shared" si="291"/>
        <v/>
      </c>
      <c r="BB148" t="str">
        <f t="shared" si="291"/>
        <v/>
      </c>
      <c r="BC148" t="str">
        <f t="shared" si="291"/>
        <v/>
      </c>
      <c r="BD148" t="str">
        <f t="shared" si="291"/>
        <v/>
      </c>
      <c r="BE148" t="str">
        <f t="shared" si="291"/>
        <v/>
      </c>
      <c r="BF148" t="str">
        <f t="shared" si="291"/>
        <v/>
      </c>
      <c r="BG148" t="str">
        <f t="shared" si="291"/>
        <v/>
      </c>
      <c r="BH148" t="str">
        <f t="shared" si="291"/>
        <v/>
      </c>
      <c r="BI148" t="str">
        <f t="shared" si="291"/>
        <v/>
      </c>
      <c r="BJ148" t="str">
        <f t="shared" si="291"/>
        <v/>
      </c>
      <c r="BK148" s="346"/>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5">
      <c r="A149" s="349"/>
      <c r="B149" s="352"/>
      <c r="C149" s="342"/>
      <c r="D149" s="177" t="s">
        <v>44</v>
      </c>
      <c r="E149" s="252" t="str">
        <f>IF(E147&gt;0,1,"")</f>
        <v/>
      </c>
      <c r="F149" s="252" t="str">
        <f t="shared" ref="F149:P149" si="292">IF(F147&gt;0,1,"")</f>
        <v/>
      </c>
      <c r="G149" s="252" t="str">
        <f t="shared" si="292"/>
        <v/>
      </c>
      <c r="H149" s="252" t="str">
        <f t="shared" si="292"/>
        <v/>
      </c>
      <c r="I149" s="252" t="str">
        <f t="shared" si="292"/>
        <v/>
      </c>
      <c r="J149" s="252" t="str">
        <f t="shared" si="292"/>
        <v/>
      </c>
      <c r="K149" s="252" t="str">
        <f t="shared" si="292"/>
        <v/>
      </c>
      <c r="L149" s="252" t="str">
        <f t="shared" si="292"/>
        <v/>
      </c>
      <c r="M149" s="175" t="str">
        <f t="shared" si="292"/>
        <v/>
      </c>
      <c r="N149" s="175" t="str">
        <f t="shared" si="292"/>
        <v/>
      </c>
      <c r="O149" s="175" t="str">
        <f t="shared" si="292"/>
        <v/>
      </c>
      <c r="P149" s="175" t="str">
        <f t="shared" si="292"/>
        <v/>
      </c>
      <c r="Q149" s="184" t="str">
        <f t="shared" ref="Q149" si="293">IF(BK147="","",BK147)</f>
        <v/>
      </c>
      <c r="R149" s="38" t="str">
        <f>IF(BK147="","",BK147)</f>
        <v/>
      </c>
      <c r="S149" s="345"/>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6"/>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5">
      <c r="A150" s="347">
        <v>50</v>
      </c>
      <c r="B150" s="350"/>
      <c r="C150" s="340"/>
      <c r="D150" s="176" t="s">
        <v>38</v>
      </c>
      <c r="E150" s="252"/>
      <c r="F150" s="252"/>
      <c r="G150" s="252"/>
      <c r="H150" s="252"/>
      <c r="I150" s="252"/>
      <c r="J150" s="252"/>
      <c r="K150" s="252"/>
      <c r="L150" s="252"/>
      <c r="M150" s="175"/>
      <c r="N150" s="175"/>
      <c r="O150" s="175"/>
      <c r="P150" s="175"/>
      <c r="Q150" s="183" t="str">
        <f t="shared" ref="Q150" si="294">IF(BK150="","",BX152)</f>
        <v/>
      </c>
      <c r="R150" s="172"/>
      <c r="S150" s="343" t="str">
        <f>IF((COUNTBLANK(E150:Q150)+COUNTBLANK(E151:Q151)+COUNTBLANK(E152:Q152))/3=COUNTBLANK(E150:Q150),"","Bitte alle drei Zeilen ausfüllen")</f>
        <v/>
      </c>
      <c r="W150">
        <f t="shared" ref="W150:AH150" si="295">IF(E150=4.5,E151,0)</f>
        <v>0</v>
      </c>
      <c r="X150">
        <f t="shared" si="295"/>
        <v>0</v>
      </c>
      <c r="Y150">
        <f t="shared" si="295"/>
        <v>0</v>
      </c>
      <c r="Z150">
        <f t="shared" si="295"/>
        <v>0</v>
      </c>
      <c r="AA150">
        <f t="shared" si="295"/>
        <v>0</v>
      </c>
      <c r="AB150">
        <f t="shared" si="295"/>
        <v>0</v>
      </c>
      <c r="AC150">
        <f t="shared" si="295"/>
        <v>0</v>
      </c>
      <c r="AD150">
        <f t="shared" si="295"/>
        <v>0</v>
      </c>
      <c r="AE150">
        <f t="shared" si="295"/>
        <v>0</v>
      </c>
      <c r="AF150">
        <f t="shared" si="295"/>
        <v>0</v>
      </c>
      <c r="AG150">
        <f t="shared" si="295"/>
        <v>0</v>
      </c>
      <c r="AH150">
        <f t="shared" si="295"/>
        <v>0</v>
      </c>
      <c r="AJ150">
        <f t="shared" ref="AJ150:AU150" si="296">IF(E150=4.5,1,0)</f>
        <v>0</v>
      </c>
      <c r="AK150">
        <f t="shared" si="296"/>
        <v>0</v>
      </c>
      <c r="AL150">
        <f t="shared" si="296"/>
        <v>0</v>
      </c>
      <c r="AM150">
        <f t="shared" si="296"/>
        <v>0</v>
      </c>
      <c r="AN150">
        <f t="shared" si="296"/>
        <v>0</v>
      </c>
      <c r="AO150">
        <f t="shared" si="296"/>
        <v>0</v>
      </c>
      <c r="AP150">
        <f t="shared" si="296"/>
        <v>0</v>
      </c>
      <c r="AQ150">
        <f t="shared" si="296"/>
        <v>0</v>
      </c>
      <c r="AR150">
        <f t="shared" si="296"/>
        <v>0</v>
      </c>
      <c r="AS150">
        <f t="shared" si="296"/>
        <v>0</v>
      </c>
      <c r="AT150">
        <f t="shared" si="296"/>
        <v>0</v>
      </c>
      <c r="AU150">
        <f t="shared" si="296"/>
        <v>0</v>
      </c>
      <c r="BK150" s="346"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5">
      <c r="A151" s="348"/>
      <c r="B151" s="351"/>
      <c r="C151" s="341"/>
      <c r="D151" s="176" t="s">
        <v>42</v>
      </c>
      <c r="E151" s="252"/>
      <c r="F151" s="252"/>
      <c r="G151" s="252"/>
      <c r="H151" s="252"/>
      <c r="I151" s="252"/>
      <c r="J151" s="252"/>
      <c r="K151" s="252"/>
      <c r="L151" s="252"/>
      <c r="M151" s="175"/>
      <c r="N151" s="175"/>
      <c r="O151" s="175"/>
      <c r="P151" s="175"/>
      <c r="Q151" s="183"/>
      <c r="R151" s="35">
        <f>IF(R150&lt;15,0,IF(R150&lt;30,1,IF(R150&lt;45,2,3)))</f>
        <v>0</v>
      </c>
      <c r="S151" s="344"/>
      <c r="AY151" t="str">
        <f t="shared" ref="AY151:BJ151" si="297">IF(AY152="","",COUNTIF($E152:$P152,AY152))</f>
        <v/>
      </c>
      <c r="AZ151" t="str">
        <f t="shared" si="297"/>
        <v/>
      </c>
      <c r="BA151" t="str">
        <f t="shared" si="297"/>
        <v/>
      </c>
      <c r="BB151" t="str">
        <f t="shared" si="297"/>
        <v/>
      </c>
      <c r="BC151" t="str">
        <f t="shared" si="297"/>
        <v/>
      </c>
      <c r="BD151" t="str">
        <f t="shared" si="297"/>
        <v/>
      </c>
      <c r="BE151" t="str">
        <f t="shared" si="297"/>
        <v/>
      </c>
      <c r="BF151" t="str">
        <f t="shared" si="297"/>
        <v/>
      </c>
      <c r="BG151" t="str">
        <f t="shared" si="297"/>
        <v/>
      </c>
      <c r="BH151" t="str">
        <f t="shared" si="297"/>
        <v/>
      </c>
      <c r="BI151" t="str">
        <f t="shared" si="297"/>
        <v/>
      </c>
      <c r="BJ151" t="str">
        <f t="shared" si="297"/>
        <v/>
      </c>
      <c r="BK151" s="346"/>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5">
      <c r="A152" s="349"/>
      <c r="B152" s="352"/>
      <c r="C152" s="342"/>
      <c r="D152" s="177" t="s">
        <v>44</v>
      </c>
      <c r="E152" s="252" t="str">
        <f>IF(E150&gt;0,1,"")</f>
        <v/>
      </c>
      <c r="F152" s="252" t="str">
        <f t="shared" ref="F152:P152" si="298">IF(F150&gt;0,1,"")</f>
        <v/>
      </c>
      <c r="G152" s="252" t="str">
        <f t="shared" si="298"/>
        <v/>
      </c>
      <c r="H152" s="252" t="str">
        <f t="shared" si="298"/>
        <v/>
      </c>
      <c r="I152" s="252" t="str">
        <f t="shared" si="298"/>
        <v/>
      </c>
      <c r="J152" s="252" t="str">
        <f t="shared" si="298"/>
        <v/>
      </c>
      <c r="K152" s="252" t="str">
        <f t="shared" si="298"/>
        <v/>
      </c>
      <c r="L152" s="252" t="str">
        <f t="shared" si="298"/>
        <v/>
      </c>
      <c r="M152" s="175" t="str">
        <f t="shared" si="298"/>
        <v/>
      </c>
      <c r="N152" s="175" t="str">
        <f t="shared" si="298"/>
        <v/>
      </c>
      <c r="O152" s="175" t="str">
        <f t="shared" si="298"/>
        <v/>
      </c>
      <c r="P152" s="175" t="str">
        <f t="shared" si="298"/>
        <v/>
      </c>
      <c r="Q152" s="184" t="str">
        <f t="shared" ref="Q152" si="299">IF(BK150="","",BK150)</f>
        <v/>
      </c>
      <c r="R152" s="38" t="str">
        <f>IF(BK150="","",BK150)</f>
        <v/>
      </c>
      <c r="S152" s="345"/>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6"/>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5">
      <c r="A153" s="347">
        <v>51</v>
      </c>
      <c r="B153" s="350"/>
      <c r="C153" s="340"/>
      <c r="D153" s="176" t="s">
        <v>38</v>
      </c>
      <c r="E153" s="252"/>
      <c r="F153" s="252"/>
      <c r="G153" s="252"/>
      <c r="H153" s="252"/>
      <c r="I153" s="252"/>
      <c r="J153" s="252"/>
      <c r="K153" s="252"/>
      <c r="L153" s="252"/>
      <c r="M153" s="175"/>
      <c r="N153" s="175"/>
      <c r="O153" s="175"/>
      <c r="P153" s="175"/>
      <c r="Q153" s="183" t="str">
        <f t="shared" ref="Q153" si="300">IF(BK153="","",BX155)</f>
        <v/>
      </c>
      <c r="R153" s="172"/>
      <c r="S153" s="343" t="str">
        <f>IF((COUNTBLANK(E153:Q153)+COUNTBLANK(E154:Q154)+COUNTBLANK(E155:Q155))/3=COUNTBLANK(E153:Q153),"","Bitte alle drei Zeilen ausfüllen")</f>
        <v/>
      </c>
      <c r="W153">
        <f t="shared" ref="W153:AH153" si="301">IF(E153=4.5,E154,0)</f>
        <v>0</v>
      </c>
      <c r="X153">
        <f t="shared" si="301"/>
        <v>0</v>
      </c>
      <c r="Y153">
        <f t="shared" si="301"/>
        <v>0</v>
      </c>
      <c r="Z153">
        <f t="shared" si="301"/>
        <v>0</v>
      </c>
      <c r="AA153">
        <f t="shared" si="301"/>
        <v>0</v>
      </c>
      <c r="AB153">
        <f t="shared" si="301"/>
        <v>0</v>
      </c>
      <c r="AC153">
        <f t="shared" si="301"/>
        <v>0</v>
      </c>
      <c r="AD153">
        <f t="shared" si="301"/>
        <v>0</v>
      </c>
      <c r="AE153">
        <f t="shared" si="301"/>
        <v>0</v>
      </c>
      <c r="AF153">
        <f t="shared" si="301"/>
        <v>0</v>
      </c>
      <c r="AG153">
        <f t="shared" si="301"/>
        <v>0</v>
      </c>
      <c r="AH153">
        <f t="shared" si="301"/>
        <v>0</v>
      </c>
      <c r="AJ153">
        <f t="shared" ref="AJ153:AU153" si="302">IF(E153=4.5,1,0)</f>
        <v>0</v>
      </c>
      <c r="AK153">
        <f t="shared" si="302"/>
        <v>0</v>
      </c>
      <c r="AL153">
        <f t="shared" si="302"/>
        <v>0</v>
      </c>
      <c r="AM153">
        <f t="shared" si="302"/>
        <v>0</v>
      </c>
      <c r="AN153">
        <f t="shared" si="302"/>
        <v>0</v>
      </c>
      <c r="AO153">
        <f t="shared" si="302"/>
        <v>0</v>
      </c>
      <c r="AP153">
        <f t="shared" si="302"/>
        <v>0</v>
      </c>
      <c r="AQ153">
        <f t="shared" si="302"/>
        <v>0</v>
      </c>
      <c r="AR153">
        <f t="shared" si="302"/>
        <v>0</v>
      </c>
      <c r="AS153">
        <f t="shared" si="302"/>
        <v>0</v>
      </c>
      <c r="AT153">
        <f t="shared" si="302"/>
        <v>0</v>
      </c>
      <c r="AU153">
        <f t="shared" si="302"/>
        <v>0</v>
      </c>
      <c r="BK153" s="346"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5">
      <c r="A154" s="348"/>
      <c r="B154" s="351"/>
      <c r="C154" s="341"/>
      <c r="D154" s="176" t="s">
        <v>42</v>
      </c>
      <c r="E154" s="252"/>
      <c r="F154" s="252"/>
      <c r="G154" s="252"/>
      <c r="H154" s="252"/>
      <c r="I154" s="252"/>
      <c r="J154" s="252"/>
      <c r="K154" s="252"/>
      <c r="L154" s="252"/>
      <c r="M154" s="175"/>
      <c r="N154" s="175"/>
      <c r="O154" s="175"/>
      <c r="P154" s="175"/>
      <c r="Q154" s="183"/>
      <c r="R154" s="35">
        <f>IF(R153&lt;15,0,IF(R153&lt;30,1,IF(R153&lt;45,2,3)))</f>
        <v>0</v>
      </c>
      <c r="S154" s="344"/>
      <c r="AY154" t="str">
        <f t="shared" ref="AY154:BJ154" si="303">IF(AY155="","",COUNTIF($E155:$P155,AY155))</f>
        <v/>
      </c>
      <c r="AZ154" t="str">
        <f t="shared" si="303"/>
        <v/>
      </c>
      <c r="BA154" t="str">
        <f t="shared" si="303"/>
        <v/>
      </c>
      <c r="BB154" t="str">
        <f t="shared" si="303"/>
        <v/>
      </c>
      <c r="BC154" t="str">
        <f t="shared" si="303"/>
        <v/>
      </c>
      <c r="BD154" t="str">
        <f t="shared" si="303"/>
        <v/>
      </c>
      <c r="BE154" t="str">
        <f t="shared" si="303"/>
        <v/>
      </c>
      <c r="BF154" t="str">
        <f t="shared" si="303"/>
        <v/>
      </c>
      <c r="BG154" t="str">
        <f t="shared" si="303"/>
        <v/>
      </c>
      <c r="BH154" t="str">
        <f t="shared" si="303"/>
        <v/>
      </c>
      <c r="BI154" t="str">
        <f t="shared" si="303"/>
        <v/>
      </c>
      <c r="BJ154" t="str">
        <f t="shared" si="303"/>
        <v/>
      </c>
      <c r="BK154" s="346"/>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5">
      <c r="A155" s="349"/>
      <c r="B155" s="352"/>
      <c r="C155" s="342"/>
      <c r="D155" s="177" t="s">
        <v>44</v>
      </c>
      <c r="E155" s="252" t="str">
        <f>IF(E153&gt;0,1,"")</f>
        <v/>
      </c>
      <c r="F155" s="252" t="str">
        <f t="shared" ref="F155:P155" si="304">IF(F153&gt;0,1,"")</f>
        <v/>
      </c>
      <c r="G155" s="252" t="str">
        <f t="shared" si="304"/>
        <v/>
      </c>
      <c r="H155" s="252" t="str">
        <f t="shared" si="304"/>
        <v/>
      </c>
      <c r="I155" s="252" t="str">
        <f t="shared" si="304"/>
        <v/>
      </c>
      <c r="J155" s="252" t="str">
        <f t="shared" si="304"/>
        <v/>
      </c>
      <c r="K155" s="252" t="str">
        <f t="shared" si="304"/>
        <v/>
      </c>
      <c r="L155" s="252" t="str">
        <f t="shared" si="304"/>
        <v/>
      </c>
      <c r="M155" s="175" t="str">
        <f t="shared" si="304"/>
        <v/>
      </c>
      <c r="N155" s="175" t="str">
        <f t="shared" si="304"/>
        <v/>
      </c>
      <c r="O155" s="175" t="str">
        <f t="shared" si="304"/>
        <v/>
      </c>
      <c r="P155" s="175" t="str">
        <f t="shared" si="304"/>
        <v/>
      </c>
      <c r="Q155" s="184" t="str">
        <f t="shared" ref="Q155" si="305">IF(BK153="","",BK153)</f>
        <v/>
      </c>
      <c r="R155" s="38" t="str">
        <f>IF(BK153="","",BK153)</f>
        <v/>
      </c>
      <c r="S155" s="345"/>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6"/>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5">
      <c r="A156" s="347">
        <v>52</v>
      </c>
      <c r="B156" s="350"/>
      <c r="C156" s="340"/>
      <c r="D156" s="176" t="s">
        <v>38</v>
      </c>
      <c r="E156" s="252"/>
      <c r="F156" s="252"/>
      <c r="G156" s="252"/>
      <c r="H156" s="252"/>
      <c r="I156" s="252"/>
      <c r="J156" s="252"/>
      <c r="K156" s="252"/>
      <c r="L156" s="252"/>
      <c r="M156" s="175"/>
      <c r="N156" s="175"/>
      <c r="O156" s="175"/>
      <c r="P156" s="175"/>
      <c r="Q156" s="183" t="str">
        <f t="shared" ref="Q156" si="306">IF(BK156="","",BX158)</f>
        <v/>
      </c>
      <c r="R156" s="172"/>
      <c r="S156" s="343" t="str">
        <f>IF((COUNTBLANK(E156:Q156)+COUNTBLANK(E157:Q157)+COUNTBLANK(E158:Q158))/3=COUNTBLANK(E156:Q156),"","Bitte alle drei Zeilen ausfüllen")</f>
        <v/>
      </c>
      <c r="W156">
        <f t="shared" ref="W156:AH156" si="307">IF(E156=4.5,E157,0)</f>
        <v>0</v>
      </c>
      <c r="X156">
        <f t="shared" si="307"/>
        <v>0</v>
      </c>
      <c r="Y156">
        <f t="shared" si="307"/>
        <v>0</v>
      </c>
      <c r="Z156">
        <f t="shared" si="307"/>
        <v>0</v>
      </c>
      <c r="AA156">
        <f t="shared" si="307"/>
        <v>0</v>
      </c>
      <c r="AB156">
        <f t="shared" si="307"/>
        <v>0</v>
      </c>
      <c r="AC156">
        <f t="shared" si="307"/>
        <v>0</v>
      </c>
      <c r="AD156">
        <f t="shared" si="307"/>
        <v>0</v>
      </c>
      <c r="AE156">
        <f t="shared" si="307"/>
        <v>0</v>
      </c>
      <c r="AF156">
        <f t="shared" si="307"/>
        <v>0</v>
      </c>
      <c r="AG156">
        <f t="shared" si="307"/>
        <v>0</v>
      </c>
      <c r="AH156">
        <f t="shared" si="307"/>
        <v>0</v>
      </c>
      <c r="AJ156">
        <f t="shared" ref="AJ156:AU156" si="308">IF(E156=4.5,1,0)</f>
        <v>0</v>
      </c>
      <c r="AK156">
        <f t="shared" si="308"/>
        <v>0</v>
      </c>
      <c r="AL156">
        <f t="shared" si="308"/>
        <v>0</v>
      </c>
      <c r="AM156">
        <f t="shared" si="308"/>
        <v>0</v>
      </c>
      <c r="AN156">
        <f t="shared" si="308"/>
        <v>0</v>
      </c>
      <c r="AO156">
        <f t="shared" si="308"/>
        <v>0</v>
      </c>
      <c r="AP156">
        <f t="shared" si="308"/>
        <v>0</v>
      </c>
      <c r="AQ156">
        <f t="shared" si="308"/>
        <v>0</v>
      </c>
      <c r="AR156">
        <f t="shared" si="308"/>
        <v>0</v>
      </c>
      <c r="AS156">
        <f t="shared" si="308"/>
        <v>0</v>
      </c>
      <c r="AT156">
        <f t="shared" si="308"/>
        <v>0</v>
      </c>
      <c r="AU156">
        <f t="shared" si="308"/>
        <v>0</v>
      </c>
      <c r="BK156" s="346"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5">
      <c r="A157" s="348"/>
      <c r="B157" s="351"/>
      <c r="C157" s="341"/>
      <c r="D157" s="176" t="s">
        <v>42</v>
      </c>
      <c r="E157" s="252"/>
      <c r="F157" s="252"/>
      <c r="G157" s="252"/>
      <c r="H157" s="252"/>
      <c r="I157" s="252"/>
      <c r="J157" s="252"/>
      <c r="K157" s="252"/>
      <c r="L157" s="252"/>
      <c r="M157" s="175"/>
      <c r="N157" s="175"/>
      <c r="O157" s="175"/>
      <c r="P157" s="175"/>
      <c r="Q157" s="183"/>
      <c r="R157" s="35">
        <f>IF(R156&lt;15,0,IF(R156&lt;30,1,IF(R156&lt;45,2,3)))</f>
        <v>0</v>
      </c>
      <c r="S157" s="344"/>
      <c r="AY157" t="str">
        <f t="shared" ref="AY157:BJ157" si="309">IF(AY158="","",COUNTIF($E158:$P158,AY158))</f>
        <v/>
      </c>
      <c r="AZ157" t="str">
        <f t="shared" si="309"/>
        <v/>
      </c>
      <c r="BA157" t="str">
        <f t="shared" si="309"/>
        <v/>
      </c>
      <c r="BB157" t="str">
        <f t="shared" si="309"/>
        <v/>
      </c>
      <c r="BC157" t="str">
        <f t="shared" si="309"/>
        <v/>
      </c>
      <c r="BD157" t="str">
        <f t="shared" si="309"/>
        <v/>
      </c>
      <c r="BE157" t="str">
        <f t="shared" si="309"/>
        <v/>
      </c>
      <c r="BF157" t="str">
        <f t="shared" si="309"/>
        <v/>
      </c>
      <c r="BG157" t="str">
        <f t="shared" si="309"/>
        <v/>
      </c>
      <c r="BH157" t="str">
        <f t="shared" si="309"/>
        <v/>
      </c>
      <c r="BI157" t="str">
        <f t="shared" si="309"/>
        <v/>
      </c>
      <c r="BJ157" t="str">
        <f t="shared" si="309"/>
        <v/>
      </c>
      <c r="BK157" s="346"/>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5">
      <c r="A158" s="349"/>
      <c r="B158" s="352"/>
      <c r="C158" s="342"/>
      <c r="D158" s="177" t="s">
        <v>44</v>
      </c>
      <c r="E158" s="252" t="str">
        <f>IF(E156&gt;0,1,"")</f>
        <v/>
      </c>
      <c r="F158" s="252" t="str">
        <f t="shared" ref="F158:P158" si="310">IF(F156&gt;0,1,"")</f>
        <v/>
      </c>
      <c r="G158" s="252" t="str">
        <f t="shared" si="310"/>
        <v/>
      </c>
      <c r="H158" s="252" t="str">
        <f t="shared" si="310"/>
        <v/>
      </c>
      <c r="I158" s="252" t="str">
        <f t="shared" si="310"/>
        <v/>
      </c>
      <c r="J158" s="252" t="str">
        <f t="shared" si="310"/>
        <v/>
      </c>
      <c r="K158" s="252" t="str">
        <f t="shared" si="310"/>
        <v/>
      </c>
      <c r="L158" s="252" t="str">
        <f t="shared" si="310"/>
        <v/>
      </c>
      <c r="M158" s="175" t="str">
        <f t="shared" si="310"/>
        <v/>
      </c>
      <c r="N158" s="175" t="str">
        <f t="shared" si="310"/>
        <v/>
      </c>
      <c r="O158" s="175" t="str">
        <f t="shared" si="310"/>
        <v/>
      </c>
      <c r="P158" s="175" t="str">
        <f t="shared" si="310"/>
        <v/>
      </c>
      <c r="Q158" s="184" t="str">
        <f t="shared" ref="Q158" si="311">IF(BK156="","",BK156)</f>
        <v/>
      </c>
      <c r="R158" s="38" t="str">
        <f>IF(BK156="","",BK156)</f>
        <v/>
      </c>
      <c r="S158" s="345"/>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6"/>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5">
      <c r="A159" s="347">
        <v>53</v>
      </c>
      <c r="B159" s="350"/>
      <c r="C159" s="340"/>
      <c r="D159" s="176" t="s">
        <v>38</v>
      </c>
      <c r="E159" s="252"/>
      <c r="F159" s="252"/>
      <c r="G159" s="252"/>
      <c r="H159" s="252"/>
      <c r="I159" s="252"/>
      <c r="J159" s="252"/>
      <c r="K159" s="252"/>
      <c r="L159" s="252"/>
      <c r="M159" s="175"/>
      <c r="N159" s="175"/>
      <c r="O159" s="175"/>
      <c r="P159" s="175"/>
      <c r="Q159" s="183" t="str">
        <f t="shared" ref="Q159" si="312">IF(BK159="","",BX161)</f>
        <v/>
      </c>
      <c r="R159" s="172"/>
      <c r="S159" s="343" t="str">
        <f>IF((COUNTBLANK(E159:Q159)+COUNTBLANK(E160:Q160)+COUNTBLANK(E161:Q161))/3=COUNTBLANK(E159:Q159),"","Bitte alle drei Zeilen ausfüllen")</f>
        <v/>
      </c>
      <c r="W159">
        <f t="shared" ref="W159:AH159" si="313">IF(E159=4.5,E160,0)</f>
        <v>0</v>
      </c>
      <c r="X159">
        <f t="shared" si="313"/>
        <v>0</v>
      </c>
      <c r="Y159">
        <f t="shared" si="313"/>
        <v>0</v>
      </c>
      <c r="Z159">
        <f t="shared" si="313"/>
        <v>0</v>
      </c>
      <c r="AA159">
        <f t="shared" si="313"/>
        <v>0</v>
      </c>
      <c r="AB159">
        <f t="shared" si="313"/>
        <v>0</v>
      </c>
      <c r="AC159">
        <f t="shared" si="313"/>
        <v>0</v>
      </c>
      <c r="AD159">
        <f t="shared" si="313"/>
        <v>0</v>
      </c>
      <c r="AE159">
        <f t="shared" si="313"/>
        <v>0</v>
      </c>
      <c r="AF159">
        <f t="shared" si="313"/>
        <v>0</v>
      </c>
      <c r="AG159">
        <f t="shared" si="313"/>
        <v>0</v>
      </c>
      <c r="AH159">
        <f t="shared" si="313"/>
        <v>0</v>
      </c>
      <c r="AJ159">
        <f t="shared" ref="AJ159:AU159" si="314">IF(E159=4.5,1,0)</f>
        <v>0</v>
      </c>
      <c r="AK159">
        <f t="shared" si="314"/>
        <v>0</v>
      </c>
      <c r="AL159">
        <f t="shared" si="314"/>
        <v>0</v>
      </c>
      <c r="AM159">
        <f t="shared" si="314"/>
        <v>0</v>
      </c>
      <c r="AN159">
        <f t="shared" si="314"/>
        <v>0</v>
      </c>
      <c r="AO159">
        <f t="shared" si="314"/>
        <v>0</v>
      </c>
      <c r="AP159">
        <f t="shared" si="314"/>
        <v>0</v>
      </c>
      <c r="AQ159">
        <f t="shared" si="314"/>
        <v>0</v>
      </c>
      <c r="AR159">
        <f t="shared" si="314"/>
        <v>0</v>
      </c>
      <c r="AS159">
        <f t="shared" si="314"/>
        <v>0</v>
      </c>
      <c r="AT159">
        <f t="shared" si="314"/>
        <v>0</v>
      </c>
      <c r="AU159">
        <f t="shared" si="314"/>
        <v>0</v>
      </c>
      <c r="BK159" s="346"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5">
      <c r="A160" s="348"/>
      <c r="B160" s="351"/>
      <c r="C160" s="341"/>
      <c r="D160" s="176" t="s">
        <v>42</v>
      </c>
      <c r="E160" s="252"/>
      <c r="F160" s="252"/>
      <c r="G160" s="252"/>
      <c r="H160" s="252"/>
      <c r="I160" s="252"/>
      <c r="J160" s="252"/>
      <c r="K160" s="252"/>
      <c r="L160" s="252"/>
      <c r="M160" s="175"/>
      <c r="N160" s="175"/>
      <c r="O160" s="175"/>
      <c r="P160" s="175"/>
      <c r="Q160" s="183"/>
      <c r="R160" s="35">
        <f>IF(R159&lt;15,0,IF(R159&lt;30,1,IF(R159&lt;45,2,3)))</f>
        <v>0</v>
      </c>
      <c r="S160" s="344"/>
      <c r="AY160" t="str">
        <f t="shared" ref="AY160:BJ160" si="315">IF(AY161="","",COUNTIF($E161:$P161,AY161))</f>
        <v/>
      </c>
      <c r="AZ160" t="str">
        <f t="shared" si="315"/>
        <v/>
      </c>
      <c r="BA160" t="str">
        <f t="shared" si="315"/>
        <v/>
      </c>
      <c r="BB160" t="str">
        <f t="shared" si="315"/>
        <v/>
      </c>
      <c r="BC160" t="str">
        <f t="shared" si="315"/>
        <v/>
      </c>
      <c r="BD160" t="str">
        <f t="shared" si="315"/>
        <v/>
      </c>
      <c r="BE160" t="str">
        <f t="shared" si="315"/>
        <v/>
      </c>
      <c r="BF160" t="str">
        <f t="shared" si="315"/>
        <v/>
      </c>
      <c r="BG160" t="str">
        <f t="shared" si="315"/>
        <v/>
      </c>
      <c r="BH160" t="str">
        <f t="shared" si="315"/>
        <v/>
      </c>
      <c r="BI160" t="str">
        <f t="shared" si="315"/>
        <v/>
      </c>
      <c r="BJ160" t="str">
        <f t="shared" si="315"/>
        <v/>
      </c>
      <c r="BK160" s="346"/>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5">
      <c r="A161" s="349"/>
      <c r="B161" s="352"/>
      <c r="C161" s="342"/>
      <c r="D161" s="177" t="s">
        <v>44</v>
      </c>
      <c r="E161" s="252" t="str">
        <f>IF(E159&gt;0,1,"")</f>
        <v/>
      </c>
      <c r="F161" s="252" t="str">
        <f t="shared" ref="F161:P161" si="316">IF(F159&gt;0,1,"")</f>
        <v/>
      </c>
      <c r="G161" s="252" t="str">
        <f t="shared" si="316"/>
        <v/>
      </c>
      <c r="H161" s="252" t="str">
        <f t="shared" si="316"/>
        <v/>
      </c>
      <c r="I161" s="252" t="str">
        <f t="shared" si="316"/>
        <v/>
      </c>
      <c r="J161" s="252" t="str">
        <f t="shared" si="316"/>
        <v/>
      </c>
      <c r="K161" s="252" t="str">
        <f t="shared" si="316"/>
        <v/>
      </c>
      <c r="L161" s="252" t="str">
        <f t="shared" si="316"/>
        <v/>
      </c>
      <c r="M161" s="175" t="str">
        <f t="shared" si="316"/>
        <v/>
      </c>
      <c r="N161" s="175" t="str">
        <f t="shared" si="316"/>
        <v/>
      </c>
      <c r="O161" s="175" t="str">
        <f t="shared" si="316"/>
        <v/>
      </c>
      <c r="P161" s="175" t="str">
        <f t="shared" si="316"/>
        <v/>
      </c>
      <c r="Q161" s="184" t="str">
        <f t="shared" ref="Q161" si="317">IF(BK159="","",BK159)</f>
        <v/>
      </c>
      <c r="R161" s="38" t="str">
        <f>IF(BK159="","",BK159)</f>
        <v/>
      </c>
      <c r="S161" s="345"/>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6"/>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5">
      <c r="A162" s="347">
        <v>54</v>
      </c>
      <c r="B162" s="350"/>
      <c r="C162" s="340"/>
      <c r="D162" s="176" t="s">
        <v>38</v>
      </c>
      <c r="E162" s="252"/>
      <c r="F162" s="252"/>
      <c r="G162" s="252"/>
      <c r="H162" s="252"/>
      <c r="I162" s="252"/>
      <c r="J162" s="252"/>
      <c r="K162" s="252"/>
      <c r="L162" s="252"/>
      <c r="M162" s="175"/>
      <c r="N162" s="175"/>
      <c r="O162" s="175"/>
      <c r="P162" s="175"/>
      <c r="Q162" s="183" t="str">
        <f t="shared" ref="Q162" si="318">IF(BK162="","",BX164)</f>
        <v/>
      </c>
      <c r="R162" s="172"/>
      <c r="S162" s="343" t="str">
        <f>IF((COUNTBLANK(E162:Q162)+COUNTBLANK(E163:Q163)+COUNTBLANK(E164:Q164))/3=COUNTBLANK(E162:Q162),"","Bitte alle drei Zeilen ausfüllen")</f>
        <v/>
      </c>
      <c r="W162">
        <f t="shared" ref="W162:AH162" si="319">IF(E162=4.5,E163,0)</f>
        <v>0</v>
      </c>
      <c r="X162">
        <f t="shared" si="319"/>
        <v>0</v>
      </c>
      <c r="Y162">
        <f t="shared" si="319"/>
        <v>0</v>
      </c>
      <c r="Z162">
        <f t="shared" si="319"/>
        <v>0</v>
      </c>
      <c r="AA162">
        <f t="shared" si="319"/>
        <v>0</v>
      </c>
      <c r="AB162">
        <f t="shared" si="319"/>
        <v>0</v>
      </c>
      <c r="AC162">
        <f t="shared" si="319"/>
        <v>0</v>
      </c>
      <c r="AD162">
        <f t="shared" si="319"/>
        <v>0</v>
      </c>
      <c r="AE162">
        <f t="shared" si="319"/>
        <v>0</v>
      </c>
      <c r="AF162">
        <f t="shared" si="319"/>
        <v>0</v>
      </c>
      <c r="AG162">
        <f t="shared" si="319"/>
        <v>0</v>
      </c>
      <c r="AH162">
        <f t="shared" si="319"/>
        <v>0</v>
      </c>
      <c r="AJ162">
        <f t="shared" ref="AJ162:AU162" si="320">IF(E162=4.5,1,0)</f>
        <v>0</v>
      </c>
      <c r="AK162">
        <f t="shared" si="320"/>
        <v>0</v>
      </c>
      <c r="AL162">
        <f t="shared" si="320"/>
        <v>0</v>
      </c>
      <c r="AM162">
        <f t="shared" si="320"/>
        <v>0</v>
      </c>
      <c r="AN162">
        <f t="shared" si="320"/>
        <v>0</v>
      </c>
      <c r="AO162">
        <f t="shared" si="320"/>
        <v>0</v>
      </c>
      <c r="AP162">
        <f t="shared" si="320"/>
        <v>0</v>
      </c>
      <c r="AQ162">
        <f t="shared" si="320"/>
        <v>0</v>
      </c>
      <c r="AR162">
        <f t="shared" si="320"/>
        <v>0</v>
      </c>
      <c r="AS162">
        <f t="shared" si="320"/>
        <v>0</v>
      </c>
      <c r="AT162">
        <f t="shared" si="320"/>
        <v>0</v>
      </c>
      <c r="AU162">
        <f t="shared" si="320"/>
        <v>0</v>
      </c>
      <c r="BK162" s="346"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5">
      <c r="A163" s="348"/>
      <c r="B163" s="351"/>
      <c r="C163" s="341"/>
      <c r="D163" s="176" t="s">
        <v>42</v>
      </c>
      <c r="E163" s="252"/>
      <c r="F163" s="252"/>
      <c r="G163" s="252"/>
      <c r="H163" s="252"/>
      <c r="I163" s="252"/>
      <c r="J163" s="252"/>
      <c r="K163" s="252"/>
      <c r="L163" s="252"/>
      <c r="M163" s="175"/>
      <c r="N163" s="175"/>
      <c r="O163" s="175"/>
      <c r="P163" s="175"/>
      <c r="Q163" s="183"/>
      <c r="R163" s="35">
        <f>IF(R162&lt;15,0,IF(R162&lt;30,1,IF(R162&lt;45,2,3)))</f>
        <v>0</v>
      </c>
      <c r="S163" s="344"/>
      <c r="AY163" t="str">
        <f t="shared" ref="AY163:BJ163" si="321">IF(AY164="","",COUNTIF($E164:$P164,AY164))</f>
        <v/>
      </c>
      <c r="AZ163" t="str">
        <f t="shared" si="321"/>
        <v/>
      </c>
      <c r="BA163" t="str">
        <f t="shared" si="321"/>
        <v/>
      </c>
      <c r="BB163" t="str">
        <f t="shared" si="321"/>
        <v/>
      </c>
      <c r="BC163" t="str">
        <f t="shared" si="321"/>
        <v/>
      </c>
      <c r="BD163" t="str">
        <f t="shared" si="321"/>
        <v/>
      </c>
      <c r="BE163" t="str">
        <f t="shared" si="321"/>
        <v/>
      </c>
      <c r="BF163" t="str">
        <f t="shared" si="321"/>
        <v/>
      </c>
      <c r="BG163" t="str">
        <f t="shared" si="321"/>
        <v/>
      </c>
      <c r="BH163" t="str">
        <f t="shared" si="321"/>
        <v/>
      </c>
      <c r="BI163" t="str">
        <f t="shared" si="321"/>
        <v/>
      </c>
      <c r="BJ163" t="str">
        <f t="shared" si="321"/>
        <v/>
      </c>
      <c r="BK163" s="346"/>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5">
      <c r="A164" s="349"/>
      <c r="B164" s="352"/>
      <c r="C164" s="342"/>
      <c r="D164" s="177" t="s">
        <v>44</v>
      </c>
      <c r="E164" s="252" t="str">
        <f>IF(E162&gt;0,1,"")</f>
        <v/>
      </c>
      <c r="F164" s="252" t="str">
        <f t="shared" ref="F164:P164" si="322">IF(F162&gt;0,1,"")</f>
        <v/>
      </c>
      <c r="G164" s="252" t="str">
        <f t="shared" si="322"/>
        <v/>
      </c>
      <c r="H164" s="252" t="str">
        <f t="shared" si="322"/>
        <v/>
      </c>
      <c r="I164" s="252" t="str">
        <f t="shared" si="322"/>
        <v/>
      </c>
      <c r="J164" s="252" t="str">
        <f t="shared" si="322"/>
        <v/>
      </c>
      <c r="K164" s="252" t="str">
        <f t="shared" si="322"/>
        <v/>
      </c>
      <c r="L164" s="252" t="str">
        <f t="shared" si="322"/>
        <v/>
      </c>
      <c r="M164" s="175" t="str">
        <f t="shared" si="322"/>
        <v/>
      </c>
      <c r="N164" s="175" t="str">
        <f t="shared" si="322"/>
        <v/>
      </c>
      <c r="O164" s="175" t="str">
        <f t="shared" si="322"/>
        <v/>
      </c>
      <c r="P164" s="175" t="str">
        <f t="shared" si="322"/>
        <v/>
      </c>
      <c r="Q164" s="184" t="str">
        <f t="shared" ref="Q164" si="323">IF(BK162="","",BK162)</f>
        <v/>
      </c>
      <c r="R164" s="38" t="str">
        <f>IF(BK162="","",BK162)</f>
        <v/>
      </c>
      <c r="S164" s="345"/>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6"/>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5">
      <c r="A165" s="347">
        <v>55</v>
      </c>
      <c r="B165" s="350"/>
      <c r="C165" s="340"/>
      <c r="D165" s="176" t="s">
        <v>38</v>
      </c>
      <c r="E165" s="252"/>
      <c r="F165" s="252"/>
      <c r="G165" s="252"/>
      <c r="H165" s="252"/>
      <c r="I165" s="252"/>
      <c r="J165" s="252"/>
      <c r="K165" s="252"/>
      <c r="L165" s="252"/>
      <c r="M165" s="175"/>
      <c r="N165" s="175"/>
      <c r="O165" s="175"/>
      <c r="P165" s="175"/>
      <c r="Q165" s="183" t="str">
        <f t="shared" ref="Q165" si="324">IF(BK165="","",BX167)</f>
        <v/>
      </c>
      <c r="R165" s="172"/>
      <c r="S165" s="343" t="str">
        <f>IF((COUNTBLANK(E165:Q165)+COUNTBLANK(E166:Q166)+COUNTBLANK(E167:Q167))/3=COUNTBLANK(E165:Q165),"","Bitte alle drei Zeilen ausfüllen")</f>
        <v/>
      </c>
      <c r="W165">
        <f t="shared" ref="W165:AH165" si="325">IF(E165=4.5,E166,0)</f>
        <v>0</v>
      </c>
      <c r="X165">
        <f t="shared" si="325"/>
        <v>0</v>
      </c>
      <c r="Y165">
        <f t="shared" si="325"/>
        <v>0</v>
      </c>
      <c r="Z165">
        <f t="shared" si="325"/>
        <v>0</v>
      </c>
      <c r="AA165">
        <f t="shared" si="325"/>
        <v>0</v>
      </c>
      <c r="AB165">
        <f t="shared" si="325"/>
        <v>0</v>
      </c>
      <c r="AC165">
        <f t="shared" si="325"/>
        <v>0</v>
      </c>
      <c r="AD165">
        <f t="shared" si="325"/>
        <v>0</v>
      </c>
      <c r="AE165">
        <f t="shared" si="325"/>
        <v>0</v>
      </c>
      <c r="AF165">
        <f t="shared" si="325"/>
        <v>0</v>
      </c>
      <c r="AG165">
        <f t="shared" si="325"/>
        <v>0</v>
      </c>
      <c r="AH165">
        <f t="shared" si="325"/>
        <v>0</v>
      </c>
      <c r="AJ165">
        <f t="shared" ref="AJ165:AU165" si="326">IF(E165=4.5,1,0)</f>
        <v>0</v>
      </c>
      <c r="AK165">
        <f t="shared" si="326"/>
        <v>0</v>
      </c>
      <c r="AL165">
        <f t="shared" si="326"/>
        <v>0</v>
      </c>
      <c r="AM165">
        <f t="shared" si="326"/>
        <v>0</v>
      </c>
      <c r="AN165">
        <f t="shared" si="326"/>
        <v>0</v>
      </c>
      <c r="AO165">
        <f t="shared" si="326"/>
        <v>0</v>
      </c>
      <c r="AP165">
        <f t="shared" si="326"/>
        <v>0</v>
      </c>
      <c r="AQ165">
        <f t="shared" si="326"/>
        <v>0</v>
      </c>
      <c r="AR165">
        <f t="shared" si="326"/>
        <v>0</v>
      </c>
      <c r="AS165">
        <f t="shared" si="326"/>
        <v>0</v>
      </c>
      <c r="AT165">
        <f t="shared" si="326"/>
        <v>0</v>
      </c>
      <c r="AU165">
        <f t="shared" si="326"/>
        <v>0</v>
      </c>
      <c r="BK165" s="346"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5">
      <c r="A166" s="348"/>
      <c r="B166" s="351"/>
      <c r="C166" s="341"/>
      <c r="D166" s="176" t="s">
        <v>42</v>
      </c>
      <c r="E166" s="252"/>
      <c r="F166" s="252"/>
      <c r="G166" s="252"/>
      <c r="H166" s="252"/>
      <c r="I166" s="252"/>
      <c r="J166" s="252"/>
      <c r="K166" s="252"/>
      <c r="L166" s="252"/>
      <c r="M166" s="175"/>
      <c r="N166" s="175"/>
      <c r="O166" s="175"/>
      <c r="P166" s="175"/>
      <c r="Q166" s="183"/>
      <c r="R166" s="35">
        <f>IF(R165&lt;15,0,IF(R165&lt;30,1,IF(R165&lt;45,2,3)))</f>
        <v>0</v>
      </c>
      <c r="S166" s="344"/>
      <c r="AY166" t="str">
        <f t="shared" ref="AY166:BJ166" si="327">IF(AY167="","",COUNTIF($E167:$P167,AY167))</f>
        <v/>
      </c>
      <c r="AZ166" t="str">
        <f t="shared" si="327"/>
        <v/>
      </c>
      <c r="BA166" t="str">
        <f t="shared" si="327"/>
        <v/>
      </c>
      <c r="BB166" t="str">
        <f t="shared" si="327"/>
        <v/>
      </c>
      <c r="BC166" t="str">
        <f t="shared" si="327"/>
        <v/>
      </c>
      <c r="BD166" t="str">
        <f t="shared" si="327"/>
        <v/>
      </c>
      <c r="BE166" t="str">
        <f t="shared" si="327"/>
        <v/>
      </c>
      <c r="BF166" t="str">
        <f t="shared" si="327"/>
        <v/>
      </c>
      <c r="BG166" t="str">
        <f t="shared" si="327"/>
        <v/>
      </c>
      <c r="BH166" t="str">
        <f t="shared" si="327"/>
        <v/>
      </c>
      <c r="BI166" t="str">
        <f t="shared" si="327"/>
        <v/>
      </c>
      <c r="BJ166" t="str">
        <f t="shared" si="327"/>
        <v/>
      </c>
      <c r="BK166" s="346"/>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5">
      <c r="A167" s="349"/>
      <c r="B167" s="352"/>
      <c r="C167" s="342"/>
      <c r="D167" s="177" t="s">
        <v>44</v>
      </c>
      <c r="E167" s="252" t="str">
        <f>IF(E165&gt;0,1,"")</f>
        <v/>
      </c>
      <c r="F167" s="252" t="str">
        <f t="shared" ref="F167:P167" si="328">IF(F165&gt;0,1,"")</f>
        <v/>
      </c>
      <c r="G167" s="252" t="str">
        <f t="shared" si="328"/>
        <v/>
      </c>
      <c r="H167" s="252" t="str">
        <f t="shared" si="328"/>
        <v/>
      </c>
      <c r="I167" s="252" t="str">
        <f t="shared" si="328"/>
        <v/>
      </c>
      <c r="J167" s="252" t="str">
        <f t="shared" si="328"/>
        <v/>
      </c>
      <c r="K167" s="252" t="str">
        <f t="shared" si="328"/>
        <v/>
      </c>
      <c r="L167" s="252" t="str">
        <f t="shared" si="328"/>
        <v/>
      </c>
      <c r="M167" s="175" t="str">
        <f t="shared" si="328"/>
        <v/>
      </c>
      <c r="N167" s="175" t="str">
        <f t="shared" si="328"/>
        <v/>
      </c>
      <c r="O167" s="175" t="str">
        <f t="shared" si="328"/>
        <v/>
      </c>
      <c r="P167" s="175" t="str">
        <f t="shared" si="328"/>
        <v/>
      </c>
      <c r="Q167" s="184" t="str">
        <f t="shared" ref="Q167" si="329">IF(BK165="","",BK165)</f>
        <v/>
      </c>
      <c r="R167" s="38" t="str">
        <f>IF(BK165="","",BK165)</f>
        <v/>
      </c>
      <c r="S167" s="345"/>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6"/>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5">
      <c r="A168" s="347">
        <v>56</v>
      </c>
      <c r="B168" s="350"/>
      <c r="C168" s="340"/>
      <c r="D168" s="176" t="s">
        <v>38</v>
      </c>
      <c r="E168" s="252"/>
      <c r="F168" s="252"/>
      <c r="G168" s="252"/>
      <c r="H168" s="252"/>
      <c r="I168" s="252"/>
      <c r="J168" s="252"/>
      <c r="K168" s="252"/>
      <c r="L168" s="252"/>
      <c r="M168" s="175"/>
      <c r="N168" s="175"/>
      <c r="O168" s="175"/>
      <c r="P168" s="175"/>
      <c r="Q168" s="183" t="str">
        <f t="shared" ref="Q168" si="330">IF(BK168="","",BX170)</f>
        <v/>
      </c>
      <c r="R168" s="172"/>
      <c r="S168" s="343" t="str">
        <f>IF((COUNTBLANK(E168:Q168)+COUNTBLANK(E169:Q169)+COUNTBLANK(E170:Q170))/3=COUNTBLANK(E168:Q168),"","Bitte alle drei Zeilen ausfüllen")</f>
        <v/>
      </c>
      <c r="W168">
        <f t="shared" ref="W168:AH168" si="331">IF(E168=4.5,E169,0)</f>
        <v>0</v>
      </c>
      <c r="X168">
        <f t="shared" si="331"/>
        <v>0</v>
      </c>
      <c r="Y168">
        <f t="shared" si="331"/>
        <v>0</v>
      </c>
      <c r="Z168">
        <f t="shared" si="331"/>
        <v>0</v>
      </c>
      <c r="AA168">
        <f t="shared" si="331"/>
        <v>0</v>
      </c>
      <c r="AB168">
        <f t="shared" si="331"/>
        <v>0</v>
      </c>
      <c r="AC168">
        <f t="shared" si="331"/>
        <v>0</v>
      </c>
      <c r="AD168">
        <f t="shared" si="331"/>
        <v>0</v>
      </c>
      <c r="AE168">
        <f t="shared" si="331"/>
        <v>0</v>
      </c>
      <c r="AF168">
        <f t="shared" si="331"/>
        <v>0</v>
      </c>
      <c r="AG168">
        <f t="shared" si="331"/>
        <v>0</v>
      </c>
      <c r="AH168">
        <f t="shared" si="331"/>
        <v>0</v>
      </c>
      <c r="AJ168">
        <f t="shared" ref="AJ168:AU168" si="332">IF(E168=4.5,1,0)</f>
        <v>0</v>
      </c>
      <c r="AK168">
        <f t="shared" si="332"/>
        <v>0</v>
      </c>
      <c r="AL168">
        <f t="shared" si="332"/>
        <v>0</v>
      </c>
      <c r="AM168">
        <f t="shared" si="332"/>
        <v>0</v>
      </c>
      <c r="AN168">
        <f t="shared" si="332"/>
        <v>0</v>
      </c>
      <c r="AO168">
        <f t="shared" si="332"/>
        <v>0</v>
      </c>
      <c r="AP168">
        <f t="shared" si="332"/>
        <v>0</v>
      </c>
      <c r="AQ168">
        <f t="shared" si="332"/>
        <v>0</v>
      </c>
      <c r="AR168">
        <f t="shared" si="332"/>
        <v>0</v>
      </c>
      <c r="AS168">
        <f t="shared" si="332"/>
        <v>0</v>
      </c>
      <c r="AT168">
        <f t="shared" si="332"/>
        <v>0</v>
      </c>
      <c r="AU168">
        <f t="shared" si="332"/>
        <v>0</v>
      </c>
      <c r="BK168" s="346"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5">
      <c r="A169" s="348"/>
      <c r="B169" s="351"/>
      <c r="C169" s="341"/>
      <c r="D169" s="176" t="s">
        <v>42</v>
      </c>
      <c r="E169" s="252"/>
      <c r="F169" s="252"/>
      <c r="G169" s="252"/>
      <c r="H169" s="252"/>
      <c r="I169" s="252"/>
      <c r="J169" s="252"/>
      <c r="K169" s="252"/>
      <c r="L169" s="252"/>
      <c r="M169" s="175"/>
      <c r="N169" s="175"/>
      <c r="O169" s="175"/>
      <c r="P169" s="175"/>
      <c r="Q169" s="183"/>
      <c r="R169" s="35">
        <f>IF(R168&lt;15,0,IF(R168&lt;30,1,IF(R168&lt;45,2,3)))</f>
        <v>0</v>
      </c>
      <c r="S169" s="344"/>
      <c r="AY169" t="str">
        <f t="shared" ref="AY169:BJ169" si="333">IF(AY170="","",COUNTIF($E170:$P170,AY170))</f>
        <v/>
      </c>
      <c r="AZ169" t="str">
        <f t="shared" si="333"/>
        <v/>
      </c>
      <c r="BA169" t="str">
        <f t="shared" si="333"/>
        <v/>
      </c>
      <c r="BB169" t="str">
        <f t="shared" si="333"/>
        <v/>
      </c>
      <c r="BC169" t="str">
        <f t="shared" si="333"/>
        <v/>
      </c>
      <c r="BD169" t="str">
        <f t="shared" si="333"/>
        <v/>
      </c>
      <c r="BE169" t="str">
        <f t="shared" si="333"/>
        <v/>
      </c>
      <c r="BF169" t="str">
        <f t="shared" si="333"/>
        <v/>
      </c>
      <c r="BG169" t="str">
        <f t="shared" si="333"/>
        <v/>
      </c>
      <c r="BH169" t="str">
        <f t="shared" si="333"/>
        <v/>
      </c>
      <c r="BI169" t="str">
        <f t="shared" si="333"/>
        <v/>
      </c>
      <c r="BJ169" t="str">
        <f t="shared" si="333"/>
        <v/>
      </c>
      <c r="BK169" s="346"/>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5">
      <c r="A170" s="349"/>
      <c r="B170" s="352"/>
      <c r="C170" s="342"/>
      <c r="D170" s="177" t="s">
        <v>44</v>
      </c>
      <c r="E170" s="252" t="str">
        <f>IF(E168&gt;0,1,"")</f>
        <v/>
      </c>
      <c r="F170" s="252" t="str">
        <f t="shared" ref="F170:P170" si="334">IF(F168&gt;0,1,"")</f>
        <v/>
      </c>
      <c r="G170" s="252" t="str">
        <f t="shared" si="334"/>
        <v/>
      </c>
      <c r="H170" s="252" t="str">
        <f t="shared" si="334"/>
        <v/>
      </c>
      <c r="I170" s="252" t="str">
        <f t="shared" si="334"/>
        <v/>
      </c>
      <c r="J170" s="252" t="str">
        <f t="shared" si="334"/>
        <v/>
      </c>
      <c r="K170" s="252" t="str">
        <f t="shared" si="334"/>
        <v/>
      </c>
      <c r="L170" s="252" t="str">
        <f t="shared" si="334"/>
        <v/>
      </c>
      <c r="M170" s="175" t="str">
        <f t="shared" si="334"/>
        <v/>
      </c>
      <c r="N170" s="175" t="str">
        <f t="shared" si="334"/>
        <v/>
      </c>
      <c r="O170" s="175" t="str">
        <f t="shared" si="334"/>
        <v/>
      </c>
      <c r="P170" s="175" t="str">
        <f t="shared" si="334"/>
        <v/>
      </c>
      <c r="Q170" s="184" t="str">
        <f t="shared" ref="Q170" si="335">IF(BK168="","",BK168)</f>
        <v/>
      </c>
      <c r="R170" s="38" t="str">
        <f>IF(BK168="","",BK168)</f>
        <v/>
      </c>
      <c r="S170" s="345"/>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6"/>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5">
      <c r="A171" s="347">
        <v>57</v>
      </c>
      <c r="B171" s="350"/>
      <c r="C171" s="340"/>
      <c r="D171" s="176" t="s">
        <v>38</v>
      </c>
      <c r="E171" s="252"/>
      <c r="F171" s="252"/>
      <c r="G171" s="252"/>
      <c r="H171" s="252"/>
      <c r="I171" s="252"/>
      <c r="J171" s="252"/>
      <c r="K171" s="252"/>
      <c r="L171" s="252"/>
      <c r="M171" s="175"/>
      <c r="N171" s="175"/>
      <c r="O171" s="175"/>
      <c r="P171" s="175"/>
      <c r="Q171" s="183" t="str">
        <f t="shared" ref="Q171" si="336">IF(BK171="","",BX173)</f>
        <v/>
      </c>
      <c r="R171" s="172"/>
      <c r="S171" s="343" t="str">
        <f>IF((COUNTBLANK(E171:Q171)+COUNTBLANK(E172:Q172)+COUNTBLANK(E173:Q173))/3=COUNTBLANK(E171:Q171),"","Bitte alle drei Zeilen ausfüllen")</f>
        <v/>
      </c>
      <c r="W171">
        <f t="shared" ref="W171:AH171" si="337">IF(E171=4.5,E172,0)</f>
        <v>0</v>
      </c>
      <c r="X171">
        <f t="shared" si="337"/>
        <v>0</v>
      </c>
      <c r="Y171">
        <f t="shared" si="337"/>
        <v>0</v>
      </c>
      <c r="Z171">
        <f t="shared" si="337"/>
        <v>0</v>
      </c>
      <c r="AA171">
        <f t="shared" si="337"/>
        <v>0</v>
      </c>
      <c r="AB171">
        <f t="shared" si="337"/>
        <v>0</v>
      </c>
      <c r="AC171">
        <f t="shared" si="337"/>
        <v>0</v>
      </c>
      <c r="AD171">
        <f t="shared" si="337"/>
        <v>0</v>
      </c>
      <c r="AE171">
        <f t="shared" si="337"/>
        <v>0</v>
      </c>
      <c r="AF171">
        <f t="shared" si="337"/>
        <v>0</v>
      </c>
      <c r="AG171">
        <f t="shared" si="337"/>
        <v>0</v>
      </c>
      <c r="AH171">
        <f t="shared" si="337"/>
        <v>0</v>
      </c>
      <c r="AJ171">
        <f t="shared" ref="AJ171:AU171" si="338">IF(E171=4.5,1,0)</f>
        <v>0</v>
      </c>
      <c r="AK171">
        <f t="shared" si="338"/>
        <v>0</v>
      </c>
      <c r="AL171">
        <f t="shared" si="338"/>
        <v>0</v>
      </c>
      <c r="AM171">
        <f t="shared" si="338"/>
        <v>0</v>
      </c>
      <c r="AN171">
        <f t="shared" si="338"/>
        <v>0</v>
      </c>
      <c r="AO171">
        <f t="shared" si="338"/>
        <v>0</v>
      </c>
      <c r="AP171">
        <f t="shared" si="338"/>
        <v>0</v>
      </c>
      <c r="AQ171">
        <f t="shared" si="338"/>
        <v>0</v>
      </c>
      <c r="AR171">
        <f t="shared" si="338"/>
        <v>0</v>
      </c>
      <c r="AS171">
        <f t="shared" si="338"/>
        <v>0</v>
      </c>
      <c r="AT171">
        <f t="shared" si="338"/>
        <v>0</v>
      </c>
      <c r="AU171">
        <f t="shared" si="338"/>
        <v>0</v>
      </c>
      <c r="BK171" s="346"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5">
      <c r="A172" s="348"/>
      <c r="B172" s="351"/>
      <c r="C172" s="341"/>
      <c r="D172" s="176" t="s">
        <v>42</v>
      </c>
      <c r="E172" s="252"/>
      <c r="F172" s="252"/>
      <c r="G172" s="252"/>
      <c r="H172" s="252"/>
      <c r="I172" s="252"/>
      <c r="J172" s="252"/>
      <c r="K172" s="252"/>
      <c r="L172" s="252"/>
      <c r="M172" s="175"/>
      <c r="N172" s="175"/>
      <c r="O172" s="175"/>
      <c r="P172" s="175"/>
      <c r="Q172" s="183"/>
      <c r="R172" s="35">
        <f>IF(R171&lt;15,0,IF(R171&lt;30,1,IF(R171&lt;45,2,3)))</f>
        <v>0</v>
      </c>
      <c r="S172" s="344"/>
      <c r="AY172" t="str">
        <f t="shared" ref="AY172:BJ172" si="339">IF(AY173="","",COUNTIF($E173:$P173,AY173))</f>
        <v/>
      </c>
      <c r="AZ172" t="str">
        <f t="shared" si="339"/>
        <v/>
      </c>
      <c r="BA172" t="str">
        <f t="shared" si="339"/>
        <v/>
      </c>
      <c r="BB172" t="str">
        <f t="shared" si="339"/>
        <v/>
      </c>
      <c r="BC172" t="str">
        <f t="shared" si="339"/>
        <v/>
      </c>
      <c r="BD172" t="str">
        <f t="shared" si="339"/>
        <v/>
      </c>
      <c r="BE172" t="str">
        <f t="shared" si="339"/>
        <v/>
      </c>
      <c r="BF172" t="str">
        <f t="shared" si="339"/>
        <v/>
      </c>
      <c r="BG172" t="str">
        <f t="shared" si="339"/>
        <v/>
      </c>
      <c r="BH172" t="str">
        <f t="shared" si="339"/>
        <v/>
      </c>
      <c r="BI172" t="str">
        <f t="shared" si="339"/>
        <v/>
      </c>
      <c r="BJ172" t="str">
        <f t="shared" si="339"/>
        <v/>
      </c>
      <c r="BK172" s="346"/>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5">
      <c r="A173" s="349"/>
      <c r="B173" s="352"/>
      <c r="C173" s="342"/>
      <c r="D173" s="177" t="s">
        <v>44</v>
      </c>
      <c r="E173" s="252" t="str">
        <f>IF(E171&gt;0,1,"")</f>
        <v/>
      </c>
      <c r="F173" s="252" t="str">
        <f t="shared" ref="F173:P173" si="340">IF(F171&gt;0,1,"")</f>
        <v/>
      </c>
      <c r="G173" s="252" t="str">
        <f t="shared" si="340"/>
        <v/>
      </c>
      <c r="H173" s="252" t="str">
        <f t="shared" si="340"/>
        <v/>
      </c>
      <c r="I173" s="252" t="str">
        <f t="shared" si="340"/>
        <v/>
      </c>
      <c r="J173" s="252" t="str">
        <f t="shared" si="340"/>
        <v/>
      </c>
      <c r="K173" s="252" t="str">
        <f t="shared" si="340"/>
        <v/>
      </c>
      <c r="L173" s="252" t="str">
        <f t="shared" si="340"/>
        <v/>
      </c>
      <c r="M173" s="175" t="str">
        <f t="shared" si="340"/>
        <v/>
      </c>
      <c r="N173" s="175" t="str">
        <f t="shared" si="340"/>
        <v/>
      </c>
      <c r="O173" s="175" t="str">
        <f t="shared" si="340"/>
        <v/>
      </c>
      <c r="P173" s="175" t="str">
        <f t="shared" si="340"/>
        <v/>
      </c>
      <c r="Q173" s="184" t="str">
        <f t="shared" ref="Q173" si="341">IF(BK171="","",BK171)</f>
        <v/>
      </c>
      <c r="R173" s="38" t="str">
        <f>IF(BK171="","",BK171)</f>
        <v/>
      </c>
      <c r="S173" s="345"/>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6"/>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5">
      <c r="A174" s="347">
        <v>58</v>
      </c>
      <c r="B174" s="350"/>
      <c r="C174" s="340"/>
      <c r="D174" s="176" t="s">
        <v>38</v>
      </c>
      <c r="E174" s="252"/>
      <c r="F174" s="252"/>
      <c r="G174" s="252"/>
      <c r="H174" s="252"/>
      <c r="I174" s="252"/>
      <c r="J174" s="252"/>
      <c r="K174" s="252"/>
      <c r="L174" s="252"/>
      <c r="M174" s="175"/>
      <c r="N174" s="175"/>
      <c r="O174" s="175"/>
      <c r="P174" s="175"/>
      <c r="Q174" s="183" t="str">
        <f t="shared" ref="Q174" si="342">IF(BK174="","",BX176)</f>
        <v/>
      </c>
      <c r="R174" s="172"/>
      <c r="S174" s="343" t="str">
        <f>IF((COUNTBLANK(E174:Q174)+COUNTBLANK(E175:Q175)+COUNTBLANK(E176:Q176))/3=COUNTBLANK(E174:Q174),"","Bitte alle drei Zeilen ausfüllen")</f>
        <v/>
      </c>
      <c r="W174">
        <f t="shared" ref="W174:AH174" si="343">IF(E174=4.5,E175,0)</f>
        <v>0</v>
      </c>
      <c r="X174">
        <f t="shared" si="343"/>
        <v>0</v>
      </c>
      <c r="Y174">
        <f t="shared" si="343"/>
        <v>0</v>
      </c>
      <c r="Z174">
        <f t="shared" si="343"/>
        <v>0</v>
      </c>
      <c r="AA174">
        <f t="shared" si="343"/>
        <v>0</v>
      </c>
      <c r="AB174">
        <f t="shared" si="343"/>
        <v>0</v>
      </c>
      <c r="AC174">
        <f t="shared" si="343"/>
        <v>0</v>
      </c>
      <c r="AD174">
        <f t="shared" si="343"/>
        <v>0</v>
      </c>
      <c r="AE174">
        <f t="shared" si="343"/>
        <v>0</v>
      </c>
      <c r="AF174">
        <f t="shared" si="343"/>
        <v>0</v>
      </c>
      <c r="AG174">
        <f t="shared" si="343"/>
        <v>0</v>
      </c>
      <c r="AH174">
        <f t="shared" si="343"/>
        <v>0</v>
      </c>
      <c r="AJ174">
        <f t="shared" ref="AJ174:AU174" si="344">IF(E174=4.5,1,0)</f>
        <v>0</v>
      </c>
      <c r="AK174">
        <f t="shared" si="344"/>
        <v>0</v>
      </c>
      <c r="AL174">
        <f t="shared" si="344"/>
        <v>0</v>
      </c>
      <c r="AM174">
        <f t="shared" si="344"/>
        <v>0</v>
      </c>
      <c r="AN174">
        <f t="shared" si="344"/>
        <v>0</v>
      </c>
      <c r="AO174">
        <f t="shared" si="344"/>
        <v>0</v>
      </c>
      <c r="AP174">
        <f t="shared" si="344"/>
        <v>0</v>
      </c>
      <c r="AQ174">
        <f t="shared" si="344"/>
        <v>0</v>
      </c>
      <c r="AR174">
        <f t="shared" si="344"/>
        <v>0</v>
      </c>
      <c r="AS174">
        <f t="shared" si="344"/>
        <v>0</v>
      </c>
      <c r="AT174">
        <f t="shared" si="344"/>
        <v>0</v>
      </c>
      <c r="AU174">
        <f t="shared" si="344"/>
        <v>0</v>
      </c>
      <c r="BK174" s="346"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5">
      <c r="A175" s="348"/>
      <c r="B175" s="351"/>
      <c r="C175" s="341"/>
      <c r="D175" s="176" t="s">
        <v>42</v>
      </c>
      <c r="E175" s="252"/>
      <c r="F175" s="252"/>
      <c r="G175" s="252"/>
      <c r="H175" s="252"/>
      <c r="I175" s="252"/>
      <c r="J175" s="252"/>
      <c r="K175" s="252"/>
      <c r="L175" s="252"/>
      <c r="M175" s="175"/>
      <c r="N175" s="175"/>
      <c r="O175" s="175"/>
      <c r="P175" s="175"/>
      <c r="Q175" s="183"/>
      <c r="R175" s="35">
        <f>IF(R174&lt;15,0,IF(R174&lt;30,1,IF(R174&lt;45,2,3)))</f>
        <v>0</v>
      </c>
      <c r="S175" s="344"/>
      <c r="AY175" t="str">
        <f t="shared" ref="AY175:BJ175" si="345">IF(AY176="","",COUNTIF($E176:$P176,AY176))</f>
        <v/>
      </c>
      <c r="AZ175" t="str">
        <f t="shared" si="345"/>
        <v/>
      </c>
      <c r="BA175" t="str">
        <f t="shared" si="345"/>
        <v/>
      </c>
      <c r="BB175" t="str">
        <f t="shared" si="345"/>
        <v/>
      </c>
      <c r="BC175" t="str">
        <f t="shared" si="345"/>
        <v/>
      </c>
      <c r="BD175" t="str">
        <f t="shared" si="345"/>
        <v/>
      </c>
      <c r="BE175" t="str">
        <f t="shared" si="345"/>
        <v/>
      </c>
      <c r="BF175" t="str">
        <f t="shared" si="345"/>
        <v/>
      </c>
      <c r="BG175" t="str">
        <f t="shared" si="345"/>
        <v/>
      </c>
      <c r="BH175" t="str">
        <f t="shared" si="345"/>
        <v/>
      </c>
      <c r="BI175" t="str">
        <f t="shared" si="345"/>
        <v/>
      </c>
      <c r="BJ175" t="str">
        <f t="shared" si="345"/>
        <v/>
      </c>
      <c r="BK175" s="346"/>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5">
      <c r="A176" s="349"/>
      <c r="B176" s="352"/>
      <c r="C176" s="342"/>
      <c r="D176" s="177" t="s">
        <v>44</v>
      </c>
      <c r="E176" s="252" t="str">
        <f>IF(E174&gt;0,1,"")</f>
        <v/>
      </c>
      <c r="F176" s="252" t="str">
        <f t="shared" ref="F176:P176" si="346">IF(F174&gt;0,1,"")</f>
        <v/>
      </c>
      <c r="G176" s="252" t="str">
        <f t="shared" si="346"/>
        <v/>
      </c>
      <c r="H176" s="252" t="str">
        <f t="shared" si="346"/>
        <v/>
      </c>
      <c r="I176" s="252" t="str">
        <f t="shared" si="346"/>
        <v/>
      </c>
      <c r="J176" s="252" t="str">
        <f t="shared" si="346"/>
        <v/>
      </c>
      <c r="K176" s="252" t="str">
        <f t="shared" si="346"/>
        <v/>
      </c>
      <c r="L176" s="252" t="str">
        <f t="shared" si="346"/>
        <v/>
      </c>
      <c r="M176" s="175" t="str">
        <f t="shared" si="346"/>
        <v/>
      </c>
      <c r="N176" s="175" t="str">
        <f t="shared" si="346"/>
        <v/>
      </c>
      <c r="O176" s="175" t="str">
        <f t="shared" si="346"/>
        <v/>
      </c>
      <c r="P176" s="175" t="str">
        <f t="shared" si="346"/>
        <v/>
      </c>
      <c r="Q176" s="184" t="str">
        <f t="shared" ref="Q176" si="347">IF(BK174="","",BK174)</f>
        <v/>
      </c>
      <c r="R176" s="38" t="str">
        <f>IF(BK174="","",BK174)</f>
        <v/>
      </c>
      <c r="S176" s="345"/>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6"/>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5">
      <c r="A177" s="347">
        <v>59</v>
      </c>
      <c r="B177" s="350"/>
      <c r="C177" s="340"/>
      <c r="D177" s="176" t="s">
        <v>38</v>
      </c>
      <c r="E177" s="252"/>
      <c r="F177" s="252"/>
      <c r="G177" s="252"/>
      <c r="H177" s="252"/>
      <c r="I177" s="252"/>
      <c r="J177" s="252"/>
      <c r="K177" s="252"/>
      <c r="L177" s="252"/>
      <c r="M177" s="175"/>
      <c r="N177" s="175"/>
      <c r="O177" s="175"/>
      <c r="P177" s="175"/>
      <c r="Q177" s="183" t="str">
        <f t="shared" ref="Q177" si="348">IF(BK177="","",BX179)</f>
        <v/>
      </c>
      <c r="R177" s="172"/>
      <c r="S177" s="343" t="str">
        <f>IF((COUNTBLANK(E177:Q177)+COUNTBLANK(E178:Q178)+COUNTBLANK(E179:Q179))/3=COUNTBLANK(E177:Q177),"","Bitte alle drei Zeilen ausfüllen")</f>
        <v/>
      </c>
      <c r="W177">
        <f t="shared" ref="W177:AH177" si="349">IF(E177=4.5,E178,0)</f>
        <v>0</v>
      </c>
      <c r="X177">
        <f t="shared" si="349"/>
        <v>0</v>
      </c>
      <c r="Y177">
        <f t="shared" si="349"/>
        <v>0</v>
      </c>
      <c r="Z177">
        <f t="shared" si="349"/>
        <v>0</v>
      </c>
      <c r="AA177">
        <f t="shared" si="349"/>
        <v>0</v>
      </c>
      <c r="AB177">
        <f t="shared" si="349"/>
        <v>0</v>
      </c>
      <c r="AC177">
        <f t="shared" si="349"/>
        <v>0</v>
      </c>
      <c r="AD177">
        <f t="shared" si="349"/>
        <v>0</v>
      </c>
      <c r="AE177">
        <f t="shared" si="349"/>
        <v>0</v>
      </c>
      <c r="AF177">
        <f t="shared" si="349"/>
        <v>0</v>
      </c>
      <c r="AG177">
        <f t="shared" si="349"/>
        <v>0</v>
      </c>
      <c r="AH177">
        <f t="shared" si="349"/>
        <v>0</v>
      </c>
      <c r="AJ177">
        <f t="shared" ref="AJ177:AU177" si="350">IF(E177=4.5,1,0)</f>
        <v>0</v>
      </c>
      <c r="AK177">
        <f t="shared" si="350"/>
        <v>0</v>
      </c>
      <c r="AL177">
        <f t="shared" si="350"/>
        <v>0</v>
      </c>
      <c r="AM177">
        <f t="shared" si="350"/>
        <v>0</v>
      </c>
      <c r="AN177">
        <f t="shared" si="350"/>
        <v>0</v>
      </c>
      <c r="AO177">
        <f t="shared" si="350"/>
        <v>0</v>
      </c>
      <c r="AP177">
        <f t="shared" si="350"/>
        <v>0</v>
      </c>
      <c r="AQ177">
        <f t="shared" si="350"/>
        <v>0</v>
      </c>
      <c r="AR177">
        <f t="shared" si="350"/>
        <v>0</v>
      </c>
      <c r="AS177">
        <f t="shared" si="350"/>
        <v>0</v>
      </c>
      <c r="AT177">
        <f t="shared" si="350"/>
        <v>0</v>
      </c>
      <c r="AU177">
        <f t="shared" si="350"/>
        <v>0</v>
      </c>
      <c r="BK177" s="346"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5">
      <c r="A178" s="348"/>
      <c r="B178" s="351"/>
      <c r="C178" s="341"/>
      <c r="D178" s="176" t="s">
        <v>42</v>
      </c>
      <c r="E178" s="252"/>
      <c r="F178" s="252"/>
      <c r="G178" s="252"/>
      <c r="H178" s="252"/>
      <c r="I178" s="252"/>
      <c r="J178" s="252"/>
      <c r="K178" s="252"/>
      <c r="L178" s="252"/>
      <c r="M178" s="175"/>
      <c r="N178" s="175"/>
      <c r="O178" s="175"/>
      <c r="P178" s="175"/>
      <c r="Q178" s="183"/>
      <c r="R178" s="35">
        <f>IF(R177&lt;15,0,IF(R177&lt;30,1,IF(R177&lt;45,2,3)))</f>
        <v>0</v>
      </c>
      <c r="S178" s="344"/>
      <c r="AY178" t="str">
        <f t="shared" ref="AY178:BJ178" si="351">IF(AY179="","",COUNTIF($E179:$P179,AY179))</f>
        <v/>
      </c>
      <c r="AZ178" t="str">
        <f t="shared" si="351"/>
        <v/>
      </c>
      <c r="BA178" t="str">
        <f t="shared" si="351"/>
        <v/>
      </c>
      <c r="BB178" t="str">
        <f t="shared" si="351"/>
        <v/>
      </c>
      <c r="BC178" t="str">
        <f t="shared" si="351"/>
        <v/>
      </c>
      <c r="BD178" t="str">
        <f t="shared" si="351"/>
        <v/>
      </c>
      <c r="BE178" t="str">
        <f t="shared" si="351"/>
        <v/>
      </c>
      <c r="BF178" t="str">
        <f t="shared" si="351"/>
        <v/>
      </c>
      <c r="BG178" t="str">
        <f t="shared" si="351"/>
        <v/>
      </c>
      <c r="BH178" t="str">
        <f t="shared" si="351"/>
        <v/>
      </c>
      <c r="BI178" t="str">
        <f t="shared" si="351"/>
        <v/>
      </c>
      <c r="BJ178" t="str">
        <f t="shared" si="351"/>
        <v/>
      </c>
      <c r="BK178" s="346"/>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5">
      <c r="A179" s="349"/>
      <c r="B179" s="352"/>
      <c r="C179" s="342"/>
      <c r="D179" s="177" t="s">
        <v>44</v>
      </c>
      <c r="E179" s="252" t="str">
        <f>IF(E177&gt;0,1,"")</f>
        <v/>
      </c>
      <c r="F179" s="252" t="str">
        <f t="shared" ref="F179:P179" si="352">IF(F177&gt;0,1,"")</f>
        <v/>
      </c>
      <c r="G179" s="252" t="str">
        <f t="shared" si="352"/>
        <v/>
      </c>
      <c r="H179" s="252" t="str">
        <f t="shared" si="352"/>
        <v/>
      </c>
      <c r="I179" s="252" t="str">
        <f t="shared" si="352"/>
        <v/>
      </c>
      <c r="J179" s="252" t="str">
        <f t="shared" si="352"/>
        <v/>
      </c>
      <c r="K179" s="252" t="str">
        <f t="shared" si="352"/>
        <v/>
      </c>
      <c r="L179" s="252" t="str">
        <f t="shared" si="352"/>
        <v/>
      </c>
      <c r="M179" s="175" t="str">
        <f t="shared" si="352"/>
        <v/>
      </c>
      <c r="N179" s="175" t="str">
        <f t="shared" si="352"/>
        <v/>
      </c>
      <c r="O179" s="175" t="str">
        <f t="shared" si="352"/>
        <v/>
      </c>
      <c r="P179" s="175" t="str">
        <f t="shared" si="352"/>
        <v/>
      </c>
      <c r="Q179" s="184" t="str">
        <f t="shared" ref="Q179" si="353">IF(BK177="","",BK177)</f>
        <v/>
      </c>
      <c r="R179" s="38" t="str">
        <f>IF(BK177="","",BK177)</f>
        <v/>
      </c>
      <c r="S179" s="345"/>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6"/>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5">
      <c r="A180" s="347">
        <v>60</v>
      </c>
      <c r="B180" s="350"/>
      <c r="C180" s="340"/>
      <c r="D180" s="176" t="s">
        <v>38</v>
      </c>
      <c r="E180" s="252"/>
      <c r="F180" s="252"/>
      <c r="G180" s="252"/>
      <c r="H180" s="252"/>
      <c r="I180" s="252"/>
      <c r="J180" s="252"/>
      <c r="K180" s="252"/>
      <c r="L180" s="252"/>
      <c r="M180" s="175"/>
      <c r="N180" s="175"/>
      <c r="O180" s="175"/>
      <c r="P180" s="175"/>
      <c r="Q180" s="183" t="str">
        <f t="shared" ref="Q180" si="354">IF(BK180="","",BX182)</f>
        <v/>
      </c>
      <c r="R180" s="172"/>
      <c r="S180" s="343" t="str">
        <f>IF((COUNTBLANK(E180:Q180)+COUNTBLANK(E181:Q181)+COUNTBLANK(E182:Q182))/3=COUNTBLANK(E180:Q180),"","Bitte alle drei Zeilen ausfüllen")</f>
        <v/>
      </c>
      <c r="W180">
        <f t="shared" ref="W180:AH180" si="355">IF(E180=4.5,E181,0)</f>
        <v>0</v>
      </c>
      <c r="X180">
        <f t="shared" si="355"/>
        <v>0</v>
      </c>
      <c r="Y180">
        <f t="shared" si="355"/>
        <v>0</v>
      </c>
      <c r="Z180">
        <f t="shared" si="355"/>
        <v>0</v>
      </c>
      <c r="AA180">
        <f t="shared" si="355"/>
        <v>0</v>
      </c>
      <c r="AB180">
        <f t="shared" si="355"/>
        <v>0</v>
      </c>
      <c r="AC180">
        <f t="shared" si="355"/>
        <v>0</v>
      </c>
      <c r="AD180">
        <f t="shared" si="355"/>
        <v>0</v>
      </c>
      <c r="AE180">
        <f t="shared" si="355"/>
        <v>0</v>
      </c>
      <c r="AF180">
        <f t="shared" si="355"/>
        <v>0</v>
      </c>
      <c r="AG180">
        <f t="shared" si="355"/>
        <v>0</v>
      </c>
      <c r="AH180">
        <f t="shared" si="355"/>
        <v>0</v>
      </c>
      <c r="AJ180">
        <f t="shared" ref="AJ180:AU180" si="356">IF(E180=4.5,1,0)</f>
        <v>0</v>
      </c>
      <c r="AK180">
        <f t="shared" si="356"/>
        <v>0</v>
      </c>
      <c r="AL180">
        <f t="shared" si="356"/>
        <v>0</v>
      </c>
      <c r="AM180">
        <f t="shared" si="356"/>
        <v>0</v>
      </c>
      <c r="AN180">
        <f t="shared" si="356"/>
        <v>0</v>
      </c>
      <c r="AO180">
        <f t="shared" si="356"/>
        <v>0</v>
      </c>
      <c r="AP180">
        <f t="shared" si="356"/>
        <v>0</v>
      </c>
      <c r="AQ180">
        <f t="shared" si="356"/>
        <v>0</v>
      </c>
      <c r="AR180">
        <f t="shared" si="356"/>
        <v>0</v>
      </c>
      <c r="AS180">
        <f t="shared" si="356"/>
        <v>0</v>
      </c>
      <c r="AT180">
        <f t="shared" si="356"/>
        <v>0</v>
      </c>
      <c r="AU180">
        <f t="shared" si="356"/>
        <v>0</v>
      </c>
      <c r="BK180" s="346"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5">
      <c r="A181" s="348"/>
      <c r="B181" s="351"/>
      <c r="C181" s="341"/>
      <c r="D181" s="176" t="s">
        <v>42</v>
      </c>
      <c r="E181" s="252"/>
      <c r="F181" s="252"/>
      <c r="G181" s="252"/>
      <c r="H181" s="252"/>
      <c r="I181" s="252"/>
      <c r="J181" s="252"/>
      <c r="K181" s="252"/>
      <c r="L181" s="252"/>
      <c r="M181" s="175"/>
      <c r="N181" s="175"/>
      <c r="O181" s="175"/>
      <c r="P181" s="175"/>
      <c r="Q181" s="183"/>
      <c r="R181" s="35">
        <f>IF(R180&lt;15,0,IF(R180&lt;30,1,IF(R180&lt;45,2,3)))</f>
        <v>0</v>
      </c>
      <c r="S181" s="344"/>
      <c r="AY181" t="str">
        <f t="shared" ref="AY181:BJ181" si="357">IF(AY182="","",COUNTIF($E182:$P182,AY182))</f>
        <v/>
      </c>
      <c r="AZ181" t="str">
        <f t="shared" si="357"/>
        <v/>
      </c>
      <c r="BA181" t="str">
        <f t="shared" si="357"/>
        <v/>
      </c>
      <c r="BB181" t="str">
        <f t="shared" si="357"/>
        <v/>
      </c>
      <c r="BC181" t="str">
        <f t="shared" si="357"/>
        <v/>
      </c>
      <c r="BD181" t="str">
        <f t="shared" si="357"/>
        <v/>
      </c>
      <c r="BE181" t="str">
        <f t="shared" si="357"/>
        <v/>
      </c>
      <c r="BF181" t="str">
        <f t="shared" si="357"/>
        <v/>
      </c>
      <c r="BG181" t="str">
        <f t="shared" si="357"/>
        <v/>
      </c>
      <c r="BH181" t="str">
        <f t="shared" si="357"/>
        <v/>
      </c>
      <c r="BI181" t="str">
        <f t="shared" si="357"/>
        <v/>
      </c>
      <c r="BJ181" t="str">
        <f t="shared" si="357"/>
        <v/>
      </c>
      <c r="BK181" s="346"/>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5">
      <c r="A182" s="349"/>
      <c r="B182" s="352"/>
      <c r="C182" s="342"/>
      <c r="D182" s="177" t="s">
        <v>44</v>
      </c>
      <c r="E182" s="252" t="str">
        <f>IF(E180&gt;0,1,"")</f>
        <v/>
      </c>
      <c r="F182" s="252" t="str">
        <f t="shared" ref="F182:P182" si="358">IF(F180&gt;0,1,"")</f>
        <v/>
      </c>
      <c r="G182" s="252" t="str">
        <f t="shared" si="358"/>
        <v/>
      </c>
      <c r="H182" s="252" t="str">
        <f t="shared" si="358"/>
        <v/>
      </c>
      <c r="I182" s="252" t="str">
        <f t="shared" si="358"/>
        <v/>
      </c>
      <c r="J182" s="252" t="str">
        <f t="shared" si="358"/>
        <v/>
      </c>
      <c r="K182" s="252" t="str">
        <f t="shared" si="358"/>
        <v/>
      </c>
      <c r="L182" s="252" t="str">
        <f t="shared" si="358"/>
        <v/>
      </c>
      <c r="M182" s="175" t="str">
        <f t="shared" si="358"/>
        <v/>
      </c>
      <c r="N182" s="175" t="str">
        <f t="shared" si="358"/>
        <v/>
      </c>
      <c r="O182" s="175" t="str">
        <f t="shared" si="358"/>
        <v/>
      </c>
      <c r="P182" s="175" t="str">
        <f t="shared" si="358"/>
        <v/>
      </c>
      <c r="Q182" s="184" t="str">
        <f t="shared" ref="Q182" si="359">IF(BK180="","",BK180)</f>
        <v/>
      </c>
      <c r="R182" s="38" t="str">
        <f>IF(BK180="","",BK180)</f>
        <v/>
      </c>
      <c r="S182" s="345"/>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6"/>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5">
      <c r="A183" s="347">
        <v>61</v>
      </c>
      <c r="B183" s="350"/>
      <c r="C183" s="340"/>
      <c r="D183" s="176" t="s">
        <v>38</v>
      </c>
      <c r="E183" s="252"/>
      <c r="F183" s="252"/>
      <c r="G183" s="252"/>
      <c r="H183" s="252"/>
      <c r="I183" s="252"/>
      <c r="J183" s="252"/>
      <c r="K183" s="252"/>
      <c r="L183" s="252"/>
      <c r="M183" s="175"/>
      <c r="N183" s="175"/>
      <c r="O183" s="175"/>
      <c r="P183" s="175"/>
      <c r="Q183" s="183" t="str">
        <f t="shared" ref="Q183" si="360">IF(BK183="","",BX185)</f>
        <v/>
      </c>
      <c r="R183" s="172"/>
      <c r="S183" s="343" t="str">
        <f>IF((COUNTBLANK(E183:Q183)+COUNTBLANK(E184:Q184)+COUNTBLANK(E185:Q185))/3=COUNTBLANK(E183:Q183),"","Bitte alle drei Zeilen ausfüllen")</f>
        <v/>
      </c>
      <c r="W183">
        <f t="shared" ref="W183:AH183" si="361">IF(E183=4.5,E184,0)</f>
        <v>0</v>
      </c>
      <c r="X183">
        <f t="shared" si="361"/>
        <v>0</v>
      </c>
      <c r="Y183">
        <f t="shared" si="361"/>
        <v>0</v>
      </c>
      <c r="Z183">
        <f t="shared" si="361"/>
        <v>0</v>
      </c>
      <c r="AA183">
        <f t="shared" si="361"/>
        <v>0</v>
      </c>
      <c r="AB183">
        <f t="shared" si="361"/>
        <v>0</v>
      </c>
      <c r="AC183">
        <f t="shared" si="361"/>
        <v>0</v>
      </c>
      <c r="AD183">
        <f t="shared" si="361"/>
        <v>0</v>
      </c>
      <c r="AE183">
        <f t="shared" si="361"/>
        <v>0</v>
      </c>
      <c r="AF183">
        <f t="shared" si="361"/>
        <v>0</v>
      </c>
      <c r="AG183">
        <f t="shared" si="361"/>
        <v>0</v>
      </c>
      <c r="AH183">
        <f t="shared" si="361"/>
        <v>0</v>
      </c>
      <c r="AJ183">
        <f t="shared" ref="AJ183:AU183" si="362">IF(E183=4.5,1,0)</f>
        <v>0</v>
      </c>
      <c r="AK183">
        <f t="shared" si="362"/>
        <v>0</v>
      </c>
      <c r="AL183">
        <f t="shared" si="362"/>
        <v>0</v>
      </c>
      <c r="AM183">
        <f t="shared" si="362"/>
        <v>0</v>
      </c>
      <c r="AN183">
        <f t="shared" si="362"/>
        <v>0</v>
      </c>
      <c r="AO183">
        <f t="shared" si="362"/>
        <v>0</v>
      </c>
      <c r="AP183">
        <f t="shared" si="362"/>
        <v>0</v>
      </c>
      <c r="AQ183">
        <f t="shared" si="362"/>
        <v>0</v>
      </c>
      <c r="AR183">
        <f t="shared" si="362"/>
        <v>0</v>
      </c>
      <c r="AS183">
        <f t="shared" si="362"/>
        <v>0</v>
      </c>
      <c r="AT183">
        <f t="shared" si="362"/>
        <v>0</v>
      </c>
      <c r="AU183">
        <f t="shared" si="362"/>
        <v>0</v>
      </c>
      <c r="BK183" s="346"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5">
      <c r="A184" s="348"/>
      <c r="B184" s="351"/>
      <c r="C184" s="341"/>
      <c r="D184" s="176" t="s">
        <v>42</v>
      </c>
      <c r="E184" s="252"/>
      <c r="F184" s="252"/>
      <c r="G184" s="252"/>
      <c r="H184" s="252"/>
      <c r="I184" s="252"/>
      <c r="J184" s="252"/>
      <c r="K184" s="252"/>
      <c r="L184" s="252"/>
      <c r="M184" s="175"/>
      <c r="N184" s="175"/>
      <c r="O184" s="175"/>
      <c r="P184" s="175"/>
      <c r="Q184" s="183"/>
      <c r="R184" s="35">
        <f>IF(R183&lt;15,0,IF(R183&lt;30,1,IF(R183&lt;45,2,3)))</f>
        <v>0</v>
      </c>
      <c r="S184" s="344"/>
      <c r="AY184" t="str">
        <f t="shared" ref="AY184:BJ184" si="363">IF(AY185="","",COUNTIF($E185:$P185,AY185))</f>
        <v/>
      </c>
      <c r="AZ184" t="str">
        <f t="shared" si="363"/>
        <v/>
      </c>
      <c r="BA184" t="str">
        <f t="shared" si="363"/>
        <v/>
      </c>
      <c r="BB184" t="str">
        <f t="shared" si="363"/>
        <v/>
      </c>
      <c r="BC184" t="str">
        <f t="shared" si="363"/>
        <v/>
      </c>
      <c r="BD184" t="str">
        <f t="shared" si="363"/>
        <v/>
      </c>
      <c r="BE184" t="str">
        <f t="shared" si="363"/>
        <v/>
      </c>
      <c r="BF184" t="str">
        <f t="shared" si="363"/>
        <v/>
      </c>
      <c r="BG184" t="str">
        <f t="shared" si="363"/>
        <v/>
      </c>
      <c r="BH184" t="str">
        <f t="shared" si="363"/>
        <v/>
      </c>
      <c r="BI184" t="str">
        <f t="shared" si="363"/>
        <v/>
      </c>
      <c r="BJ184" t="str">
        <f t="shared" si="363"/>
        <v/>
      </c>
      <c r="BK184" s="346"/>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5">
      <c r="A185" s="349"/>
      <c r="B185" s="352"/>
      <c r="C185" s="342"/>
      <c r="D185" s="177" t="s">
        <v>44</v>
      </c>
      <c r="E185" s="252" t="str">
        <f>IF(E183&gt;0,1,"")</f>
        <v/>
      </c>
      <c r="F185" s="252" t="str">
        <f t="shared" ref="F185:P185" si="364">IF(F183&gt;0,1,"")</f>
        <v/>
      </c>
      <c r="G185" s="252" t="str">
        <f t="shared" si="364"/>
        <v/>
      </c>
      <c r="H185" s="252" t="str">
        <f t="shared" si="364"/>
        <v/>
      </c>
      <c r="I185" s="252" t="str">
        <f t="shared" si="364"/>
        <v/>
      </c>
      <c r="J185" s="252" t="str">
        <f t="shared" si="364"/>
        <v/>
      </c>
      <c r="K185" s="252" t="str">
        <f t="shared" si="364"/>
        <v/>
      </c>
      <c r="L185" s="252" t="str">
        <f t="shared" si="364"/>
        <v/>
      </c>
      <c r="M185" s="175" t="str">
        <f t="shared" si="364"/>
        <v/>
      </c>
      <c r="N185" s="175" t="str">
        <f t="shared" si="364"/>
        <v/>
      </c>
      <c r="O185" s="175" t="str">
        <f t="shared" si="364"/>
        <v/>
      </c>
      <c r="P185" s="175" t="str">
        <f t="shared" si="364"/>
        <v/>
      </c>
      <c r="Q185" s="184" t="str">
        <f t="shared" ref="Q185" si="365">IF(BK183="","",BK183)</f>
        <v/>
      </c>
      <c r="R185" s="38" t="str">
        <f>IF(BK183="","",BK183)</f>
        <v/>
      </c>
      <c r="S185" s="345"/>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6"/>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5">
      <c r="A186" s="347">
        <v>62</v>
      </c>
      <c r="B186" s="350"/>
      <c r="C186" s="340"/>
      <c r="D186" s="176" t="s">
        <v>38</v>
      </c>
      <c r="E186" s="252"/>
      <c r="F186" s="252"/>
      <c r="G186" s="252"/>
      <c r="H186" s="252"/>
      <c r="I186" s="252"/>
      <c r="J186" s="252"/>
      <c r="K186" s="252"/>
      <c r="L186" s="252"/>
      <c r="M186" s="175"/>
      <c r="N186" s="175"/>
      <c r="O186" s="175"/>
      <c r="P186" s="175"/>
      <c r="Q186" s="183" t="str">
        <f t="shared" ref="Q186" si="366">IF(BK186="","",BX188)</f>
        <v/>
      </c>
      <c r="R186" s="172"/>
      <c r="S186" s="343" t="str">
        <f>IF((COUNTBLANK(E186:Q186)+COUNTBLANK(E187:Q187)+COUNTBLANK(E188:Q188))/3=COUNTBLANK(E186:Q186),"","Bitte alle drei Zeilen ausfüllen")</f>
        <v/>
      </c>
      <c r="W186">
        <f t="shared" ref="W186:AH186" si="367">IF(E186=4.5,E187,0)</f>
        <v>0</v>
      </c>
      <c r="X186">
        <f t="shared" si="367"/>
        <v>0</v>
      </c>
      <c r="Y186">
        <f t="shared" si="367"/>
        <v>0</v>
      </c>
      <c r="Z186">
        <f t="shared" si="367"/>
        <v>0</v>
      </c>
      <c r="AA186">
        <f t="shared" si="367"/>
        <v>0</v>
      </c>
      <c r="AB186">
        <f t="shared" si="367"/>
        <v>0</v>
      </c>
      <c r="AC186">
        <f t="shared" si="367"/>
        <v>0</v>
      </c>
      <c r="AD186">
        <f t="shared" si="367"/>
        <v>0</v>
      </c>
      <c r="AE186">
        <f t="shared" si="367"/>
        <v>0</v>
      </c>
      <c r="AF186">
        <f t="shared" si="367"/>
        <v>0</v>
      </c>
      <c r="AG186">
        <f t="shared" si="367"/>
        <v>0</v>
      </c>
      <c r="AH186">
        <f t="shared" si="367"/>
        <v>0</v>
      </c>
      <c r="AJ186">
        <f t="shared" ref="AJ186:AU186" si="368">IF(E186=4.5,1,0)</f>
        <v>0</v>
      </c>
      <c r="AK186">
        <f t="shared" si="368"/>
        <v>0</v>
      </c>
      <c r="AL186">
        <f t="shared" si="368"/>
        <v>0</v>
      </c>
      <c r="AM186">
        <f t="shared" si="368"/>
        <v>0</v>
      </c>
      <c r="AN186">
        <f t="shared" si="368"/>
        <v>0</v>
      </c>
      <c r="AO186">
        <f t="shared" si="368"/>
        <v>0</v>
      </c>
      <c r="AP186">
        <f t="shared" si="368"/>
        <v>0</v>
      </c>
      <c r="AQ186">
        <f t="shared" si="368"/>
        <v>0</v>
      </c>
      <c r="AR186">
        <f t="shared" si="368"/>
        <v>0</v>
      </c>
      <c r="AS186">
        <f t="shared" si="368"/>
        <v>0</v>
      </c>
      <c r="AT186">
        <f t="shared" si="368"/>
        <v>0</v>
      </c>
      <c r="AU186">
        <f t="shared" si="368"/>
        <v>0</v>
      </c>
      <c r="BK186" s="346"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5">
      <c r="A187" s="348"/>
      <c r="B187" s="351"/>
      <c r="C187" s="341"/>
      <c r="D187" s="176" t="s">
        <v>42</v>
      </c>
      <c r="E187" s="252"/>
      <c r="F187" s="252"/>
      <c r="G187" s="252"/>
      <c r="H187" s="252"/>
      <c r="I187" s="252"/>
      <c r="J187" s="252"/>
      <c r="K187" s="252"/>
      <c r="L187" s="252"/>
      <c r="M187" s="175"/>
      <c r="N187" s="175"/>
      <c r="O187" s="175"/>
      <c r="P187" s="175"/>
      <c r="Q187" s="183"/>
      <c r="R187" s="35">
        <f>IF(R186&lt;15,0,IF(R186&lt;30,1,IF(R186&lt;45,2,3)))</f>
        <v>0</v>
      </c>
      <c r="S187" s="344"/>
      <c r="AY187" t="str">
        <f t="shared" ref="AY187:BJ187" si="369">IF(AY188="","",COUNTIF($E188:$P188,AY188))</f>
        <v/>
      </c>
      <c r="AZ187" t="str">
        <f t="shared" si="369"/>
        <v/>
      </c>
      <c r="BA187" t="str">
        <f t="shared" si="369"/>
        <v/>
      </c>
      <c r="BB187" t="str">
        <f t="shared" si="369"/>
        <v/>
      </c>
      <c r="BC187" t="str">
        <f t="shared" si="369"/>
        <v/>
      </c>
      <c r="BD187" t="str">
        <f t="shared" si="369"/>
        <v/>
      </c>
      <c r="BE187" t="str">
        <f t="shared" si="369"/>
        <v/>
      </c>
      <c r="BF187" t="str">
        <f t="shared" si="369"/>
        <v/>
      </c>
      <c r="BG187" t="str">
        <f t="shared" si="369"/>
        <v/>
      </c>
      <c r="BH187" t="str">
        <f t="shared" si="369"/>
        <v/>
      </c>
      <c r="BI187" t="str">
        <f t="shared" si="369"/>
        <v/>
      </c>
      <c r="BJ187" t="str">
        <f t="shared" si="369"/>
        <v/>
      </c>
      <c r="BK187" s="346"/>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5">
      <c r="A188" s="349"/>
      <c r="B188" s="352"/>
      <c r="C188" s="342"/>
      <c r="D188" s="177" t="s">
        <v>44</v>
      </c>
      <c r="E188" s="252" t="str">
        <f>IF(E186&gt;0,1,"")</f>
        <v/>
      </c>
      <c r="F188" s="252" t="str">
        <f t="shared" ref="F188:P188" si="370">IF(F186&gt;0,1,"")</f>
        <v/>
      </c>
      <c r="G188" s="252" t="str">
        <f t="shared" si="370"/>
        <v/>
      </c>
      <c r="H188" s="252" t="str">
        <f t="shared" si="370"/>
        <v/>
      </c>
      <c r="I188" s="252" t="str">
        <f t="shared" si="370"/>
        <v/>
      </c>
      <c r="J188" s="252" t="str">
        <f t="shared" si="370"/>
        <v/>
      </c>
      <c r="K188" s="252" t="str">
        <f t="shared" si="370"/>
        <v/>
      </c>
      <c r="L188" s="252" t="str">
        <f t="shared" si="370"/>
        <v/>
      </c>
      <c r="M188" s="175" t="str">
        <f t="shared" si="370"/>
        <v/>
      </c>
      <c r="N188" s="175" t="str">
        <f t="shared" si="370"/>
        <v/>
      </c>
      <c r="O188" s="175" t="str">
        <f t="shared" si="370"/>
        <v/>
      </c>
      <c r="P188" s="175" t="str">
        <f t="shared" si="370"/>
        <v/>
      </c>
      <c r="Q188" s="184" t="str">
        <f t="shared" ref="Q188" si="371">IF(BK186="","",BK186)</f>
        <v/>
      </c>
      <c r="R188" s="38" t="str">
        <f>IF(BK186="","",BK186)</f>
        <v/>
      </c>
      <c r="S188" s="345"/>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6"/>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5">
      <c r="A189" s="347">
        <v>63</v>
      </c>
      <c r="B189" s="350"/>
      <c r="C189" s="340"/>
      <c r="D189" s="176" t="s">
        <v>38</v>
      </c>
      <c r="E189" s="252"/>
      <c r="F189" s="252"/>
      <c r="G189" s="252"/>
      <c r="H189" s="252"/>
      <c r="I189" s="252"/>
      <c r="J189" s="252"/>
      <c r="K189" s="252"/>
      <c r="L189" s="252"/>
      <c r="M189" s="175"/>
      <c r="N189" s="175"/>
      <c r="O189" s="175"/>
      <c r="P189" s="175"/>
      <c r="Q189" s="183" t="str">
        <f t="shared" ref="Q189" si="372">IF(BK189="","",BX191)</f>
        <v/>
      </c>
      <c r="R189" s="172"/>
      <c r="S189" s="343" t="str">
        <f>IF((COUNTBLANK(E189:Q189)+COUNTBLANK(E190:Q190)+COUNTBLANK(E191:Q191))/3=COUNTBLANK(E189:Q189),"","Bitte alle drei Zeilen ausfüllen")</f>
        <v/>
      </c>
      <c r="W189">
        <f t="shared" ref="W189:AH189" si="373">IF(E189=4.5,E190,0)</f>
        <v>0</v>
      </c>
      <c r="X189">
        <f t="shared" si="373"/>
        <v>0</v>
      </c>
      <c r="Y189">
        <f t="shared" si="373"/>
        <v>0</v>
      </c>
      <c r="Z189">
        <f t="shared" si="373"/>
        <v>0</v>
      </c>
      <c r="AA189">
        <f t="shared" si="373"/>
        <v>0</v>
      </c>
      <c r="AB189">
        <f t="shared" si="373"/>
        <v>0</v>
      </c>
      <c r="AC189">
        <f t="shared" si="373"/>
        <v>0</v>
      </c>
      <c r="AD189">
        <f t="shared" si="373"/>
        <v>0</v>
      </c>
      <c r="AE189">
        <f t="shared" si="373"/>
        <v>0</v>
      </c>
      <c r="AF189">
        <f t="shared" si="373"/>
        <v>0</v>
      </c>
      <c r="AG189">
        <f t="shared" si="373"/>
        <v>0</v>
      </c>
      <c r="AH189">
        <f t="shared" si="373"/>
        <v>0</v>
      </c>
      <c r="AJ189">
        <f t="shared" ref="AJ189:AU189" si="374">IF(E189=4.5,1,0)</f>
        <v>0</v>
      </c>
      <c r="AK189">
        <f t="shared" si="374"/>
        <v>0</v>
      </c>
      <c r="AL189">
        <f t="shared" si="374"/>
        <v>0</v>
      </c>
      <c r="AM189">
        <f t="shared" si="374"/>
        <v>0</v>
      </c>
      <c r="AN189">
        <f t="shared" si="374"/>
        <v>0</v>
      </c>
      <c r="AO189">
        <f t="shared" si="374"/>
        <v>0</v>
      </c>
      <c r="AP189">
        <f t="shared" si="374"/>
        <v>0</v>
      </c>
      <c r="AQ189">
        <f t="shared" si="374"/>
        <v>0</v>
      </c>
      <c r="AR189">
        <f t="shared" si="374"/>
        <v>0</v>
      </c>
      <c r="AS189">
        <f t="shared" si="374"/>
        <v>0</v>
      </c>
      <c r="AT189">
        <f t="shared" si="374"/>
        <v>0</v>
      </c>
      <c r="AU189">
        <f t="shared" si="374"/>
        <v>0</v>
      </c>
      <c r="BK189" s="346"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5">
      <c r="A190" s="348"/>
      <c r="B190" s="351"/>
      <c r="C190" s="341"/>
      <c r="D190" s="176" t="s">
        <v>42</v>
      </c>
      <c r="E190" s="252"/>
      <c r="F190" s="252"/>
      <c r="G190" s="252"/>
      <c r="H190" s="252"/>
      <c r="I190" s="252"/>
      <c r="J190" s="252"/>
      <c r="K190" s="252"/>
      <c r="L190" s="252"/>
      <c r="M190" s="175"/>
      <c r="N190" s="175"/>
      <c r="O190" s="175"/>
      <c r="P190" s="175"/>
      <c r="Q190" s="183"/>
      <c r="R190" s="35">
        <f>IF(R189&lt;15,0,IF(R189&lt;30,1,IF(R189&lt;45,2,3)))</f>
        <v>0</v>
      </c>
      <c r="S190" s="344"/>
      <c r="AY190" t="str">
        <f t="shared" ref="AY190:BJ190" si="375">IF(AY191="","",COUNTIF($E191:$P191,AY191))</f>
        <v/>
      </c>
      <c r="AZ190" t="str">
        <f t="shared" si="375"/>
        <v/>
      </c>
      <c r="BA190" t="str">
        <f t="shared" si="375"/>
        <v/>
      </c>
      <c r="BB190" t="str">
        <f t="shared" si="375"/>
        <v/>
      </c>
      <c r="BC190" t="str">
        <f t="shared" si="375"/>
        <v/>
      </c>
      <c r="BD190" t="str">
        <f t="shared" si="375"/>
        <v/>
      </c>
      <c r="BE190" t="str">
        <f t="shared" si="375"/>
        <v/>
      </c>
      <c r="BF190" t="str">
        <f t="shared" si="375"/>
        <v/>
      </c>
      <c r="BG190" t="str">
        <f t="shared" si="375"/>
        <v/>
      </c>
      <c r="BH190" t="str">
        <f t="shared" si="375"/>
        <v/>
      </c>
      <c r="BI190" t="str">
        <f t="shared" si="375"/>
        <v/>
      </c>
      <c r="BJ190" t="str">
        <f t="shared" si="375"/>
        <v/>
      </c>
      <c r="BK190" s="346"/>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5">
      <c r="A191" s="349"/>
      <c r="B191" s="352"/>
      <c r="C191" s="342"/>
      <c r="D191" s="177" t="s">
        <v>44</v>
      </c>
      <c r="E191" s="252" t="str">
        <f>IF(E189&gt;0,1,"")</f>
        <v/>
      </c>
      <c r="F191" s="252" t="str">
        <f t="shared" ref="F191:P191" si="376">IF(F189&gt;0,1,"")</f>
        <v/>
      </c>
      <c r="G191" s="252" t="str">
        <f t="shared" si="376"/>
        <v/>
      </c>
      <c r="H191" s="252" t="str">
        <f t="shared" si="376"/>
        <v/>
      </c>
      <c r="I191" s="252" t="str">
        <f t="shared" si="376"/>
        <v/>
      </c>
      <c r="J191" s="252" t="str">
        <f t="shared" si="376"/>
        <v/>
      </c>
      <c r="K191" s="252" t="str">
        <f t="shared" si="376"/>
        <v/>
      </c>
      <c r="L191" s="252" t="str">
        <f t="shared" si="376"/>
        <v/>
      </c>
      <c r="M191" s="175" t="str">
        <f t="shared" si="376"/>
        <v/>
      </c>
      <c r="N191" s="175" t="str">
        <f t="shared" si="376"/>
        <v/>
      </c>
      <c r="O191" s="175" t="str">
        <f t="shared" si="376"/>
        <v/>
      </c>
      <c r="P191" s="175" t="str">
        <f t="shared" si="376"/>
        <v/>
      </c>
      <c r="Q191" s="184" t="str">
        <f t="shared" ref="Q191" si="377">IF(BK189="","",BK189)</f>
        <v/>
      </c>
      <c r="R191" s="38" t="str">
        <f>IF(BK189="","",BK189)</f>
        <v/>
      </c>
      <c r="S191" s="345"/>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6"/>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5">
      <c r="A192" s="347">
        <v>64</v>
      </c>
      <c r="B192" s="350"/>
      <c r="C192" s="340"/>
      <c r="D192" s="176" t="s">
        <v>38</v>
      </c>
      <c r="E192" s="252"/>
      <c r="F192" s="252"/>
      <c r="G192" s="252"/>
      <c r="H192" s="252"/>
      <c r="I192" s="252"/>
      <c r="J192" s="252"/>
      <c r="K192" s="252"/>
      <c r="L192" s="252"/>
      <c r="M192" s="175"/>
      <c r="N192" s="175"/>
      <c r="O192" s="175"/>
      <c r="P192" s="175"/>
      <c r="Q192" s="183" t="str">
        <f t="shared" ref="Q192" si="378">IF(BK192="","",BX194)</f>
        <v/>
      </c>
      <c r="R192" s="172"/>
      <c r="S192" s="343" t="str">
        <f>IF((COUNTBLANK(E192:Q192)+COUNTBLANK(E193:Q193)+COUNTBLANK(E194:Q194))/3=COUNTBLANK(E192:Q192),"","Bitte alle drei Zeilen ausfüllen")</f>
        <v/>
      </c>
      <c r="W192">
        <f t="shared" ref="W192:AH192" si="379">IF(E192=4.5,E193,0)</f>
        <v>0</v>
      </c>
      <c r="X192">
        <f t="shared" si="379"/>
        <v>0</v>
      </c>
      <c r="Y192">
        <f t="shared" si="379"/>
        <v>0</v>
      </c>
      <c r="Z192">
        <f t="shared" si="379"/>
        <v>0</v>
      </c>
      <c r="AA192">
        <f t="shared" si="379"/>
        <v>0</v>
      </c>
      <c r="AB192">
        <f t="shared" si="379"/>
        <v>0</v>
      </c>
      <c r="AC192">
        <f t="shared" si="379"/>
        <v>0</v>
      </c>
      <c r="AD192">
        <f t="shared" si="379"/>
        <v>0</v>
      </c>
      <c r="AE192">
        <f t="shared" si="379"/>
        <v>0</v>
      </c>
      <c r="AF192">
        <f t="shared" si="379"/>
        <v>0</v>
      </c>
      <c r="AG192">
        <f t="shared" si="379"/>
        <v>0</v>
      </c>
      <c r="AH192">
        <f t="shared" si="379"/>
        <v>0</v>
      </c>
      <c r="AJ192">
        <f t="shared" ref="AJ192:AU192" si="380">IF(E192=4.5,1,0)</f>
        <v>0</v>
      </c>
      <c r="AK192">
        <f t="shared" si="380"/>
        <v>0</v>
      </c>
      <c r="AL192">
        <f t="shared" si="380"/>
        <v>0</v>
      </c>
      <c r="AM192">
        <f t="shared" si="380"/>
        <v>0</v>
      </c>
      <c r="AN192">
        <f t="shared" si="380"/>
        <v>0</v>
      </c>
      <c r="AO192">
        <f t="shared" si="380"/>
        <v>0</v>
      </c>
      <c r="AP192">
        <f t="shared" si="380"/>
        <v>0</v>
      </c>
      <c r="AQ192">
        <f t="shared" si="380"/>
        <v>0</v>
      </c>
      <c r="AR192">
        <f t="shared" si="380"/>
        <v>0</v>
      </c>
      <c r="AS192">
        <f t="shared" si="380"/>
        <v>0</v>
      </c>
      <c r="AT192">
        <f t="shared" si="380"/>
        <v>0</v>
      </c>
      <c r="AU192">
        <f t="shared" si="380"/>
        <v>0</v>
      </c>
      <c r="BK192" s="346"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5">
      <c r="A193" s="348"/>
      <c r="B193" s="351"/>
      <c r="C193" s="341"/>
      <c r="D193" s="176" t="s">
        <v>42</v>
      </c>
      <c r="E193" s="252"/>
      <c r="F193" s="252"/>
      <c r="G193" s="252"/>
      <c r="H193" s="252"/>
      <c r="I193" s="252"/>
      <c r="J193" s="252"/>
      <c r="K193" s="252"/>
      <c r="L193" s="252"/>
      <c r="M193" s="175"/>
      <c r="N193" s="175"/>
      <c r="O193" s="175"/>
      <c r="P193" s="175"/>
      <c r="Q193" s="183"/>
      <c r="R193" s="35">
        <f>IF(R192&lt;15,0,IF(R192&lt;30,1,IF(R192&lt;45,2,3)))</f>
        <v>0</v>
      </c>
      <c r="S193" s="344"/>
      <c r="AY193" t="str">
        <f t="shared" ref="AY193:BJ193" si="381">IF(AY194="","",COUNTIF($E194:$P194,AY194))</f>
        <v/>
      </c>
      <c r="AZ193" t="str">
        <f t="shared" si="381"/>
        <v/>
      </c>
      <c r="BA193" t="str">
        <f t="shared" si="381"/>
        <v/>
      </c>
      <c r="BB193" t="str">
        <f t="shared" si="381"/>
        <v/>
      </c>
      <c r="BC193" t="str">
        <f t="shared" si="381"/>
        <v/>
      </c>
      <c r="BD193" t="str">
        <f t="shared" si="381"/>
        <v/>
      </c>
      <c r="BE193" t="str">
        <f t="shared" si="381"/>
        <v/>
      </c>
      <c r="BF193" t="str">
        <f t="shared" si="381"/>
        <v/>
      </c>
      <c r="BG193" t="str">
        <f t="shared" si="381"/>
        <v/>
      </c>
      <c r="BH193" t="str">
        <f t="shared" si="381"/>
        <v/>
      </c>
      <c r="BI193" t="str">
        <f t="shared" si="381"/>
        <v/>
      </c>
      <c r="BJ193" t="str">
        <f t="shared" si="381"/>
        <v/>
      </c>
      <c r="BK193" s="346"/>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5">
      <c r="A194" s="349"/>
      <c r="B194" s="352"/>
      <c r="C194" s="342"/>
      <c r="D194" s="177" t="s">
        <v>44</v>
      </c>
      <c r="E194" s="252" t="str">
        <f>IF(E192&gt;0,1,"")</f>
        <v/>
      </c>
      <c r="F194" s="252" t="str">
        <f t="shared" ref="F194:P194" si="382">IF(F192&gt;0,1,"")</f>
        <v/>
      </c>
      <c r="G194" s="252" t="str">
        <f t="shared" si="382"/>
        <v/>
      </c>
      <c r="H194" s="252" t="str">
        <f t="shared" si="382"/>
        <v/>
      </c>
      <c r="I194" s="252" t="str">
        <f t="shared" si="382"/>
        <v/>
      </c>
      <c r="J194" s="252" t="str">
        <f t="shared" si="382"/>
        <v/>
      </c>
      <c r="K194" s="252" t="str">
        <f t="shared" si="382"/>
        <v/>
      </c>
      <c r="L194" s="252" t="str">
        <f t="shared" si="382"/>
        <v/>
      </c>
      <c r="M194" s="175" t="str">
        <f t="shared" si="382"/>
        <v/>
      </c>
      <c r="N194" s="175" t="str">
        <f t="shared" si="382"/>
        <v/>
      </c>
      <c r="O194" s="175" t="str">
        <f t="shared" si="382"/>
        <v/>
      </c>
      <c r="P194" s="175" t="str">
        <f t="shared" si="382"/>
        <v/>
      </c>
      <c r="Q194" s="184" t="str">
        <f t="shared" ref="Q194" si="383">IF(BK192="","",BK192)</f>
        <v/>
      </c>
      <c r="R194" s="38" t="str">
        <f>IF(BK192="","",BK192)</f>
        <v/>
      </c>
      <c r="S194" s="345"/>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6"/>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5">
      <c r="A195" s="347">
        <v>65</v>
      </c>
      <c r="B195" s="350"/>
      <c r="C195" s="340"/>
      <c r="D195" s="176" t="s">
        <v>38</v>
      </c>
      <c r="E195" s="252"/>
      <c r="F195" s="252"/>
      <c r="G195" s="252"/>
      <c r="H195" s="252"/>
      <c r="I195" s="252"/>
      <c r="J195" s="252"/>
      <c r="K195" s="252"/>
      <c r="L195" s="252"/>
      <c r="M195" s="175"/>
      <c r="N195" s="175"/>
      <c r="O195" s="175"/>
      <c r="P195" s="175"/>
      <c r="Q195" s="183" t="str">
        <f t="shared" ref="Q195" si="384">IF(BK195="","",BX197)</f>
        <v/>
      </c>
      <c r="R195" s="172"/>
      <c r="S195" s="343" t="str">
        <f>IF((COUNTBLANK(E195:Q195)+COUNTBLANK(E196:Q196)+COUNTBLANK(E197:Q197))/3=COUNTBLANK(E195:Q195),"","Bitte alle drei Zeilen ausfüllen")</f>
        <v/>
      </c>
      <c r="W195">
        <f t="shared" ref="W195:AH195" si="385">IF(E195=4.5,E196,0)</f>
        <v>0</v>
      </c>
      <c r="X195">
        <f t="shared" si="385"/>
        <v>0</v>
      </c>
      <c r="Y195">
        <f t="shared" si="385"/>
        <v>0</v>
      </c>
      <c r="Z195">
        <f t="shared" si="385"/>
        <v>0</v>
      </c>
      <c r="AA195">
        <f t="shared" si="385"/>
        <v>0</v>
      </c>
      <c r="AB195">
        <f t="shared" si="385"/>
        <v>0</v>
      </c>
      <c r="AC195">
        <f t="shared" si="385"/>
        <v>0</v>
      </c>
      <c r="AD195">
        <f t="shared" si="385"/>
        <v>0</v>
      </c>
      <c r="AE195">
        <f t="shared" si="385"/>
        <v>0</v>
      </c>
      <c r="AF195">
        <f t="shared" si="385"/>
        <v>0</v>
      </c>
      <c r="AG195">
        <f t="shared" si="385"/>
        <v>0</v>
      </c>
      <c r="AH195">
        <f t="shared" si="385"/>
        <v>0</v>
      </c>
      <c r="AJ195">
        <f t="shared" ref="AJ195:AU195" si="386">IF(E195=4.5,1,0)</f>
        <v>0</v>
      </c>
      <c r="AK195">
        <f t="shared" si="386"/>
        <v>0</v>
      </c>
      <c r="AL195">
        <f t="shared" si="386"/>
        <v>0</v>
      </c>
      <c r="AM195">
        <f t="shared" si="386"/>
        <v>0</v>
      </c>
      <c r="AN195">
        <f t="shared" si="386"/>
        <v>0</v>
      </c>
      <c r="AO195">
        <f t="shared" si="386"/>
        <v>0</v>
      </c>
      <c r="AP195">
        <f t="shared" si="386"/>
        <v>0</v>
      </c>
      <c r="AQ195">
        <f t="shared" si="386"/>
        <v>0</v>
      </c>
      <c r="AR195">
        <f t="shared" si="386"/>
        <v>0</v>
      </c>
      <c r="AS195">
        <f t="shared" si="386"/>
        <v>0</v>
      </c>
      <c r="AT195">
        <f t="shared" si="386"/>
        <v>0</v>
      </c>
      <c r="AU195">
        <f t="shared" si="386"/>
        <v>0</v>
      </c>
      <c r="BK195" s="346"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5">
      <c r="A196" s="348"/>
      <c r="B196" s="351"/>
      <c r="C196" s="341"/>
      <c r="D196" s="176" t="s">
        <v>42</v>
      </c>
      <c r="E196" s="252"/>
      <c r="F196" s="252"/>
      <c r="G196" s="252"/>
      <c r="H196" s="252"/>
      <c r="I196" s="252"/>
      <c r="J196" s="252"/>
      <c r="K196" s="252"/>
      <c r="L196" s="252"/>
      <c r="M196" s="175"/>
      <c r="N196" s="175"/>
      <c r="O196" s="175"/>
      <c r="P196" s="175"/>
      <c r="Q196" s="183"/>
      <c r="R196" s="35">
        <f>IF(R195&lt;15,0,IF(R195&lt;30,1,IF(R195&lt;45,2,3)))</f>
        <v>0</v>
      </c>
      <c r="S196" s="344"/>
      <c r="AY196" t="str">
        <f t="shared" ref="AY196:BJ196" si="387">IF(AY197="","",COUNTIF($E197:$P197,AY197))</f>
        <v/>
      </c>
      <c r="AZ196" t="str">
        <f t="shared" si="387"/>
        <v/>
      </c>
      <c r="BA196" t="str">
        <f t="shared" si="387"/>
        <v/>
      </c>
      <c r="BB196" t="str">
        <f t="shared" si="387"/>
        <v/>
      </c>
      <c r="BC196" t="str">
        <f t="shared" si="387"/>
        <v/>
      </c>
      <c r="BD196" t="str">
        <f t="shared" si="387"/>
        <v/>
      </c>
      <c r="BE196" t="str">
        <f t="shared" si="387"/>
        <v/>
      </c>
      <c r="BF196" t="str">
        <f t="shared" si="387"/>
        <v/>
      </c>
      <c r="BG196" t="str">
        <f t="shared" si="387"/>
        <v/>
      </c>
      <c r="BH196" t="str">
        <f t="shared" si="387"/>
        <v/>
      </c>
      <c r="BI196" t="str">
        <f t="shared" si="387"/>
        <v/>
      </c>
      <c r="BJ196" t="str">
        <f t="shared" si="387"/>
        <v/>
      </c>
      <c r="BK196" s="346"/>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5">
      <c r="A197" s="349"/>
      <c r="B197" s="352"/>
      <c r="C197" s="342"/>
      <c r="D197" s="177" t="s">
        <v>44</v>
      </c>
      <c r="E197" s="252" t="str">
        <f>IF(E195&gt;0,1,"")</f>
        <v/>
      </c>
      <c r="F197" s="252" t="str">
        <f t="shared" ref="F197:P197" si="388">IF(F195&gt;0,1,"")</f>
        <v/>
      </c>
      <c r="G197" s="252" t="str">
        <f t="shared" si="388"/>
        <v/>
      </c>
      <c r="H197" s="252" t="str">
        <f t="shared" si="388"/>
        <v/>
      </c>
      <c r="I197" s="252" t="str">
        <f t="shared" si="388"/>
        <v/>
      </c>
      <c r="J197" s="252" t="str">
        <f t="shared" si="388"/>
        <v/>
      </c>
      <c r="K197" s="252" t="str">
        <f t="shared" si="388"/>
        <v/>
      </c>
      <c r="L197" s="252" t="str">
        <f t="shared" si="388"/>
        <v/>
      </c>
      <c r="M197" s="175" t="str">
        <f t="shared" si="388"/>
        <v/>
      </c>
      <c r="N197" s="175" t="str">
        <f t="shared" si="388"/>
        <v/>
      </c>
      <c r="O197" s="175" t="str">
        <f t="shared" si="388"/>
        <v/>
      </c>
      <c r="P197" s="175" t="str">
        <f t="shared" si="388"/>
        <v/>
      </c>
      <c r="Q197" s="184" t="str">
        <f t="shared" ref="Q197" si="389">IF(BK195="","",BK195)</f>
        <v/>
      </c>
      <c r="R197" s="38" t="str">
        <f>IF(BK195="","",BK195)</f>
        <v/>
      </c>
      <c r="S197" s="345"/>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6"/>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5">
      <c r="A198" s="347">
        <v>66</v>
      </c>
      <c r="B198" s="350"/>
      <c r="C198" s="340"/>
      <c r="D198" s="176" t="s">
        <v>38</v>
      </c>
      <c r="E198" s="252"/>
      <c r="F198" s="252"/>
      <c r="G198" s="252"/>
      <c r="H198" s="252"/>
      <c r="I198" s="252"/>
      <c r="J198" s="252"/>
      <c r="K198" s="252"/>
      <c r="L198" s="252"/>
      <c r="M198" s="175"/>
      <c r="N198" s="175"/>
      <c r="O198" s="175"/>
      <c r="P198" s="175"/>
      <c r="Q198" s="183" t="str">
        <f t="shared" ref="Q198" si="390">IF(BK198="","",BX200)</f>
        <v/>
      </c>
      <c r="R198" s="172"/>
      <c r="S198" s="343" t="str">
        <f>IF((COUNTBLANK(E198:Q198)+COUNTBLANK(E199:Q199)+COUNTBLANK(E200:Q200))/3=COUNTBLANK(E198:Q198),"","Bitte alle drei Zeilen ausfüllen")</f>
        <v/>
      </c>
      <c r="W198">
        <f t="shared" ref="W198:AH198" si="391">IF(E198=4.5,E199,0)</f>
        <v>0</v>
      </c>
      <c r="X198">
        <f t="shared" si="391"/>
        <v>0</v>
      </c>
      <c r="Y198">
        <f t="shared" si="391"/>
        <v>0</v>
      </c>
      <c r="Z198">
        <f t="shared" si="391"/>
        <v>0</v>
      </c>
      <c r="AA198">
        <f t="shared" si="391"/>
        <v>0</v>
      </c>
      <c r="AB198">
        <f t="shared" si="391"/>
        <v>0</v>
      </c>
      <c r="AC198">
        <f t="shared" si="391"/>
        <v>0</v>
      </c>
      <c r="AD198">
        <f t="shared" si="391"/>
        <v>0</v>
      </c>
      <c r="AE198">
        <f t="shared" si="391"/>
        <v>0</v>
      </c>
      <c r="AF198">
        <f t="shared" si="391"/>
        <v>0</v>
      </c>
      <c r="AG198">
        <f t="shared" si="391"/>
        <v>0</v>
      </c>
      <c r="AH198">
        <f t="shared" si="391"/>
        <v>0</v>
      </c>
      <c r="AJ198">
        <f t="shared" ref="AJ198:AU198" si="392">IF(E198=4.5,1,0)</f>
        <v>0</v>
      </c>
      <c r="AK198">
        <f t="shared" si="392"/>
        <v>0</v>
      </c>
      <c r="AL198">
        <f t="shared" si="392"/>
        <v>0</v>
      </c>
      <c r="AM198">
        <f t="shared" si="392"/>
        <v>0</v>
      </c>
      <c r="AN198">
        <f t="shared" si="392"/>
        <v>0</v>
      </c>
      <c r="AO198">
        <f t="shared" si="392"/>
        <v>0</v>
      </c>
      <c r="AP198">
        <f t="shared" si="392"/>
        <v>0</v>
      </c>
      <c r="AQ198">
        <f t="shared" si="392"/>
        <v>0</v>
      </c>
      <c r="AR198">
        <f t="shared" si="392"/>
        <v>0</v>
      </c>
      <c r="AS198">
        <f t="shared" si="392"/>
        <v>0</v>
      </c>
      <c r="AT198">
        <f t="shared" si="392"/>
        <v>0</v>
      </c>
      <c r="AU198">
        <f t="shared" si="392"/>
        <v>0</v>
      </c>
      <c r="BK198" s="346"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5">
      <c r="A199" s="348"/>
      <c r="B199" s="351"/>
      <c r="C199" s="341"/>
      <c r="D199" s="176" t="s">
        <v>42</v>
      </c>
      <c r="E199" s="252"/>
      <c r="F199" s="252"/>
      <c r="G199" s="252"/>
      <c r="H199" s="252"/>
      <c r="I199" s="252"/>
      <c r="J199" s="252"/>
      <c r="K199" s="252"/>
      <c r="L199" s="252"/>
      <c r="M199" s="175"/>
      <c r="N199" s="175"/>
      <c r="O199" s="175"/>
      <c r="P199" s="175"/>
      <c r="Q199" s="183"/>
      <c r="R199" s="35">
        <f>IF(R198&lt;15,0,IF(R198&lt;30,1,IF(R198&lt;45,2,3)))</f>
        <v>0</v>
      </c>
      <c r="S199" s="344"/>
      <c r="AY199" t="str">
        <f t="shared" ref="AY199:BJ199" si="393">IF(AY200="","",COUNTIF($E200:$P200,AY200))</f>
        <v/>
      </c>
      <c r="AZ199" t="str">
        <f t="shared" si="393"/>
        <v/>
      </c>
      <c r="BA199" t="str">
        <f t="shared" si="393"/>
        <v/>
      </c>
      <c r="BB199" t="str">
        <f t="shared" si="393"/>
        <v/>
      </c>
      <c r="BC199" t="str">
        <f t="shared" si="393"/>
        <v/>
      </c>
      <c r="BD199" t="str">
        <f t="shared" si="393"/>
        <v/>
      </c>
      <c r="BE199" t="str">
        <f t="shared" si="393"/>
        <v/>
      </c>
      <c r="BF199" t="str">
        <f t="shared" si="393"/>
        <v/>
      </c>
      <c r="BG199" t="str">
        <f t="shared" si="393"/>
        <v/>
      </c>
      <c r="BH199" t="str">
        <f t="shared" si="393"/>
        <v/>
      </c>
      <c r="BI199" t="str">
        <f t="shared" si="393"/>
        <v/>
      </c>
      <c r="BJ199" t="str">
        <f t="shared" si="393"/>
        <v/>
      </c>
      <c r="BK199" s="346"/>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5">
      <c r="A200" s="349"/>
      <c r="B200" s="352"/>
      <c r="C200" s="342"/>
      <c r="D200" s="177" t="s">
        <v>44</v>
      </c>
      <c r="E200" s="252" t="str">
        <f>IF(E198&gt;0,1,"")</f>
        <v/>
      </c>
      <c r="F200" s="252" t="str">
        <f t="shared" ref="F200:P200" si="394">IF(F198&gt;0,1,"")</f>
        <v/>
      </c>
      <c r="G200" s="252" t="str">
        <f t="shared" si="394"/>
        <v/>
      </c>
      <c r="H200" s="252" t="str">
        <f t="shared" si="394"/>
        <v/>
      </c>
      <c r="I200" s="252" t="str">
        <f t="shared" si="394"/>
        <v/>
      </c>
      <c r="J200" s="252" t="str">
        <f t="shared" si="394"/>
        <v/>
      </c>
      <c r="K200" s="252" t="str">
        <f t="shared" si="394"/>
        <v/>
      </c>
      <c r="L200" s="252" t="str">
        <f t="shared" si="394"/>
        <v/>
      </c>
      <c r="M200" s="175" t="str">
        <f t="shared" si="394"/>
        <v/>
      </c>
      <c r="N200" s="175" t="str">
        <f t="shared" si="394"/>
        <v/>
      </c>
      <c r="O200" s="175" t="str">
        <f t="shared" si="394"/>
        <v/>
      </c>
      <c r="P200" s="175" t="str">
        <f t="shared" si="394"/>
        <v/>
      </c>
      <c r="Q200" s="184" t="str">
        <f t="shared" ref="Q200" si="395">IF(BK198="","",BK198)</f>
        <v/>
      </c>
      <c r="R200" s="38" t="str">
        <f>IF(BK198="","",BK198)</f>
        <v/>
      </c>
      <c r="S200" s="345"/>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6"/>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5">
      <c r="A201" s="347">
        <v>67</v>
      </c>
      <c r="B201" s="350"/>
      <c r="C201" s="340"/>
      <c r="D201" s="176" t="s">
        <v>38</v>
      </c>
      <c r="E201" s="252"/>
      <c r="F201" s="252"/>
      <c r="G201" s="252"/>
      <c r="H201" s="252"/>
      <c r="I201" s="252"/>
      <c r="J201" s="252"/>
      <c r="K201" s="252"/>
      <c r="L201" s="252"/>
      <c r="M201" s="175"/>
      <c r="N201" s="175"/>
      <c r="O201" s="175"/>
      <c r="P201" s="175"/>
      <c r="Q201" s="183" t="str">
        <f t="shared" ref="Q201" si="396">IF(BK201="","",BX203)</f>
        <v/>
      </c>
      <c r="R201" s="172"/>
      <c r="S201" s="343" t="str">
        <f>IF((COUNTBLANK(E201:Q201)+COUNTBLANK(E202:Q202)+COUNTBLANK(E203:Q203))/3=COUNTBLANK(E201:Q201),"","Bitte alle drei Zeilen ausfüllen")</f>
        <v/>
      </c>
      <c r="W201">
        <f t="shared" ref="W201:AH201" si="397">IF(E201=4.5,E202,0)</f>
        <v>0</v>
      </c>
      <c r="X201">
        <f t="shared" si="397"/>
        <v>0</v>
      </c>
      <c r="Y201">
        <f t="shared" si="397"/>
        <v>0</v>
      </c>
      <c r="Z201">
        <f t="shared" si="397"/>
        <v>0</v>
      </c>
      <c r="AA201">
        <f t="shared" si="397"/>
        <v>0</v>
      </c>
      <c r="AB201">
        <f t="shared" si="397"/>
        <v>0</v>
      </c>
      <c r="AC201">
        <f t="shared" si="397"/>
        <v>0</v>
      </c>
      <c r="AD201">
        <f t="shared" si="397"/>
        <v>0</v>
      </c>
      <c r="AE201">
        <f t="shared" si="397"/>
        <v>0</v>
      </c>
      <c r="AF201">
        <f t="shared" si="397"/>
        <v>0</v>
      </c>
      <c r="AG201">
        <f t="shared" si="397"/>
        <v>0</v>
      </c>
      <c r="AH201">
        <f t="shared" si="397"/>
        <v>0</v>
      </c>
      <c r="AJ201">
        <f t="shared" ref="AJ201:AU201" si="398">IF(E201=4.5,1,0)</f>
        <v>0</v>
      </c>
      <c r="AK201">
        <f t="shared" si="398"/>
        <v>0</v>
      </c>
      <c r="AL201">
        <f t="shared" si="398"/>
        <v>0</v>
      </c>
      <c r="AM201">
        <f t="shared" si="398"/>
        <v>0</v>
      </c>
      <c r="AN201">
        <f t="shared" si="398"/>
        <v>0</v>
      </c>
      <c r="AO201">
        <f t="shared" si="398"/>
        <v>0</v>
      </c>
      <c r="AP201">
        <f t="shared" si="398"/>
        <v>0</v>
      </c>
      <c r="AQ201">
        <f t="shared" si="398"/>
        <v>0</v>
      </c>
      <c r="AR201">
        <f t="shared" si="398"/>
        <v>0</v>
      </c>
      <c r="AS201">
        <f t="shared" si="398"/>
        <v>0</v>
      </c>
      <c r="AT201">
        <f t="shared" si="398"/>
        <v>0</v>
      </c>
      <c r="AU201">
        <f t="shared" si="398"/>
        <v>0</v>
      </c>
      <c r="BK201" s="346"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5">
      <c r="A202" s="348"/>
      <c r="B202" s="351"/>
      <c r="C202" s="341"/>
      <c r="D202" s="176" t="s">
        <v>42</v>
      </c>
      <c r="E202" s="252"/>
      <c r="F202" s="252"/>
      <c r="G202" s="252"/>
      <c r="H202" s="252"/>
      <c r="I202" s="252"/>
      <c r="J202" s="252"/>
      <c r="K202" s="252"/>
      <c r="L202" s="252"/>
      <c r="M202" s="175"/>
      <c r="N202" s="175"/>
      <c r="O202" s="175"/>
      <c r="P202" s="175"/>
      <c r="Q202" s="183"/>
      <c r="R202" s="35">
        <f>IF(R201&lt;15,0,IF(R201&lt;30,1,IF(R201&lt;45,2,3)))</f>
        <v>0</v>
      </c>
      <c r="S202" s="344"/>
      <c r="AY202" t="str">
        <f t="shared" ref="AY202:BJ202" si="399">IF(AY203="","",COUNTIF($E203:$P203,AY203))</f>
        <v/>
      </c>
      <c r="AZ202" t="str">
        <f t="shared" si="399"/>
        <v/>
      </c>
      <c r="BA202" t="str">
        <f t="shared" si="399"/>
        <v/>
      </c>
      <c r="BB202" t="str">
        <f t="shared" si="399"/>
        <v/>
      </c>
      <c r="BC202" t="str">
        <f t="shared" si="399"/>
        <v/>
      </c>
      <c r="BD202" t="str">
        <f t="shared" si="399"/>
        <v/>
      </c>
      <c r="BE202" t="str">
        <f t="shared" si="399"/>
        <v/>
      </c>
      <c r="BF202" t="str">
        <f t="shared" si="399"/>
        <v/>
      </c>
      <c r="BG202" t="str">
        <f t="shared" si="399"/>
        <v/>
      </c>
      <c r="BH202" t="str">
        <f t="shared" si="399"/>
        <v/>
      </c>
      <c r="BI202" t="str">
        <f t="shared" si="399"/>
        <v/>
      </c>
      <c r="BJ202" t="str">
        <f t="shared" si="399"/>
        <v/>
      </c>
      <c r="BK202" s="346"/>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5">
      <c r="A203" s="349"/>
      <c r="B203" s="352"/>
      <c r="C203" s="342"/>
      <c r="D203" s="177" t="s">
        <v>44</v>
      </c>
      <c r="E203" s="252" t="str">
        <f>IF(E201&gt;0,1,"")</f>
        <v/>
      </c>
      <c r="F203" s="252" t="str">
        <f t="shared" ref="F203:P203" si="400">IF(F201&gt;0,1,"")</f>
        <v/>
      </c>
      <c r="G203" s="252" t="str">
        <f t="shared" si="400"/>
        <v/>
      </c>
      <c r="H203" s="252" t="str">
        <f t="shared" si="400"/>
        <v/>
      </c>
      <c r="I203" s="252" t="str">
        <f t="shared" si="400"/>
        <v/>
      </c>
      <c r="J203" s="252" t="str">
        <f t="shared" si="400"/>
        <v/>
      </c>
      <c r="K203" s="252" t="str">
        <f t="shared" si="400"/>
        <v/>
      </c>
      <c r="L203" s="252" t="str">
        <f t="shared" si="400"/>
        <v/>
      </c>
      <c r="M203" s="175" t="str">
        <f t="shared" si="400"/>
        <v/>
      </c>
      <c r="N203" s="175" t="str">
        <f t="shared" si="400"/>
        <v/>
      </c>
      <c r="O203" s="175" t="str">
        <f t="shared" si="400"/>
        <v/>
      </c>
      <c r="P203" s="175" t="str">
        <f t="shared" si="400"/>
        <v/>
      </c>
      <c r="Q203" s="184" t="str">
        <f t="shared" ref="Q203" si="401">IF(BK201="","",BK201)</f>
        <v/>
      </c>
      <c r="R203" s="38" t="str">
        <f>IF(BK201="","",BK201)</f>
        <v/>
      </c>
      <c r="S203" s="345"/>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6"/>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5">
      <c r="A204" s="347">
        <v>68</v>
      </c>
      <c r="B204" s="350"/>
      <c r="C204" s="340"/>
      <c r="D204" s="176" t="s">
        <v>38</v>
      </c>
      <c r="E204" s="252"/>
      <c r="F204" s="252"/>
      <c r="G204" s="252"/>
      <c r="H204" s="252"/>
      <c r="I204" s="252"/>
      <c r="J204" s="252"/>
      <c r="K204" s="252"/>
      <c r="L204" s="252"/>
      <c r="M204" s="175"/>
      <c r="N204" s="175"/>
      <c r="O204" s="175"/>
      <c r="P204" s="175"/>
      <c r="Q204" s="183" t="str">
        <f t="shared" ref="Q204" si="402">IF(BK204="","",BX206)</f>
        <v/>
      </c>
      <c r="R204" s="172"/>
      <c r="S204" s="343" t="str">
        <f>IF((COUNTBLANK(E204:Q204)+COUNTBLANK(E205:Q205)+COUNTBLANK(E206:Q206))/3=COUNTBLANK(E204:Q204),"","Bitte alle drei Zeilen ausfüllen")</f>
        <v/>
      </c>
      <c r="W204">
        <f t="shared" ref="W204:AH204" si="403">IF(E204=4.5,E205,0)</f>
        <v>0</v>
      </c>
      <c r="X204">
        <f t="shared" si="403"/>
        <v>0</v>
      </c>
      <c r="Y204">
        <f t="shared" si="403"/>
        <v>0</v>
      </c>
      <c r="Z204">
        <f t="shared" si="403"/>
        <v>0</v>
      </c>
      <c r="AA204">
        <f t="shared" si="403"/>
        <v>0</v>
      </c>
      <c r="AB204">
        <f t="shared" si="403"/>
        <v>0</v>
      </c>
      <c r="AC204">
        <f t="shared" si="403"/>
        <v>0</v>
      </c>
      <c r="AD204">
        <f t="shared" si="403"/>
        <v>0</v>
      </c>
      <c r="AE204">
        <f t="shared" si="403"/>
        <v>0</v>
      </c>
      <c r="AF204">
        <f t="shared" si="403"/>
        <v>0</v>
      </c>
      <c r="AG204">
        <f t="shared" si="403"/>
        <v>0</v>
      </c>
      <c r="AH204">
        <f t="shared" si="403"/>
        <v>0</v>
      </c>
      <c r="AJ204">
        <f t="shared" ref="AJ204:AU204" si="404">IF(E204=4.5,1,0)</f>
        <v>0</v>
      </c>
      <c r="AK204">
        <f t="shared" si="404"/>
        <v>0</v>
      </c>
      <c r="AL204">
        <f t="shared" si="404"/>
        <v>0</v>
      </c>
      <c r="AM204">
        <f t="shared" si="404"/>
        <v>0</v>
      </c>
      <c r="AN204">
        <f t="shared" si="404"/>
        <v>0</v>
      </c>
      <c r="AO204">
        <f t="shared" si="404"/>
        <v>0</v>
      </c>
      <c r="AP204">
        <f t="shared" si="404"/>
        <v>0</v>
      </c>
      <c r="AQ204">
        <f t="shared" si="404"/>
        <v>0</v>
      </c>
      <c r="AR204">
        <f t="shared" si="404"/>
        <v>0</v>
      </c>
      <c r="AS204">
        <f t="shared" si="404"/>
        <v>0</v>
      </c>
      <c r="AT204">
        <f t="shared" si="404"/>
        <v>0</v>
      </c>
      <c r="AU204">
        <f t="shared" si="404"/>
        <v>0</v>
      </c>
      <c r="BK204" s="346"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5">
      <c r="A205" s="348"/>
      <c r="B205" s="351"/>
      <c r="C205" s="341"/>
      <c r="D205" s="176" t="s">
        <v>42</v>
      </c>
      <c r="E205" s="252"/>
      <c r="F205" s="252"/>
      <c r="G205" s="252"/>
      <c r="H205" s="252"/>
      <c r="I205" s="252"/>
      <c r="J205" s="252"/>
      <c r="K205" s="252"/>
      <c r="L205" s="252"/>
      <c r="M205" s="175"/>
      <c r="N205" s="175"/>
      <c r="O205" s="175"/>
      <c r="P205" s="175"/>
      <c r="Q205" s="183"/>
      <c r="R205" s="35">
        <f>IF(R204&lt;15,0,IF(R204&lt;30,1,IF(R204&lt;45,2,3)))</f>
        <v>0</v>
      </c>
      <c r="S205" s="344"/>
      <c r="AY205" t="str">
        <f t="shared" ref="AY205:BJ205" si="405">IF(AY206="","",COUNTIF($E206:$P206,AY206))</f>
        <v/>
      </c>
      <c r="AZ205" t="str">
        <f t="shared" si="405"/>
        <v/>
      </c>
      <c r="BA205" t="str">
        <f t="shared" si="405"/>
        <v/>
      </c>
      <c r="BB205" t="str">
        <f t="shared" si="405"/>
        <v/>
      </c>
      <c r="BC205" t="str">
        <f t="shared" si="405"/>
        <v/>
      </c>
      <c r="BD205" t="str">
        <f t="shared" si="405"/>
        <v/>
      </c>
      <c r="BE205" t="str">
        <f t="shared" si="405"/>
        <v/>
      </c>
      <c r="BF205" t="str">
        <f t="shared" si="405"/>
        <v/>
      </c>
      <c r="BG205" t="str">
        <f t="shared" si="405"/>
        <v/>
      </c>
      <c r="BH205" t="str">
        <f t="shared" si="405"/>
        <v/>
      </c>
      <c r="BI205" t="str">
        <f t="shared" si="405"/>
        <v/>
      </c>
      <c r="BJ205" t="str">
        <f t="shared" si="405"/>
        <v/>
      </c>
      <c r="BK205" s="346"/>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5">
      <c r="A206" s="349"/>
      <c r="B206" s="352"/>
      <c r="C206" s="342"/>
      <c r="D206" s="177" t="s">
        <v>44</v>
      </c>
      <c r="E206" s="252" t="str">
        <f>IF(E204&gt;0,1,"")</f>
        <v/>
      </c>
      <c r="F206" s="252" t="str">
        <f t="shared" ref="F206:P206" si="406">IF(F204&gt;0,1,"")</f>
        <v/>
      </c>
      <c r="G206" s="252" t="str">
        <f t="shared" si="406"/>
        <v/>
      </c>
      <c r="H206" s="252" t="str">
        <f t="shared" si="406"/>
        <v/>
      </c>
      <c r="I206" s="252" t="str">
        <f t="shared" si="406"/>
        <v/>
      </c>
      <c r="J206" s="252" t="str">
        <f t="shared" si="406"/>
        <v/>
      </c>
      <c r="K206" s="252" t="str">
        <f t="shared" si="406"/>
        <v/>
      </c>
      <c r="L206" s="252" t="str">
        <f t="shared" si="406"/>
        <v/>
      </c>
      <c r="M206" s="175" t="str">
        <f t="shared" si="406"/>
        <v/>
      </c>
      <c r="N206" s="175" t="str">
        <f t="shared" si="406"/>
        <v/>
      </c>
      <c r="O206" s="175" t="str">
        <f t="shared" si="406"/>
        <v/>
      </c>
      <c r="P206" s="175" t="str">
        <f t="shared" si="406"/>
        <v/>
      </c>
      <c r="Q206" s="184" t="str">
        <f t="shared" ref="Q206" si="407">IF(BK204="","",BK204)</f>
        <v/>
      </c>
      <c r="R206" s="38" t="str">
        <f>IF(BK204="","",BK204)</f>
        <v/>
      </c>
      <c r="S206" s="345"/>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6"/>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5">
      <c r="A207" s="347">
        <v>69</v>
      </c>
      <c r="B207" s="350"/>
      <c r="C207" s="340"/>
      <c r="D207" s="176" t="s">
        <v>38</v>
      </c>
      <c r="E207" s="252"/>
      <c r="F207" s="252"/>
      <c r="G207" s="252"/>
      <c r="H207" s="252"/>
      <c r="I207" s="252"/>
      <c r="J207" s="252"/>
      <c r="K207" s="252"/>
      <c r="L207" s="252"/>
      <c r="M207" s="175"/>
      <c r="N207" s="175"/>
      <c r="O207" s="175"/>
      <c r="P207" s="175"/>
      <c r="Q207" s="183" t="str">
        <f t="shared" ref="Q207" si="408">IF(BK207="","",BX209)</f>
        <v/>
      </c>
      <c r="R207" s="172"/>
      <c r="S207" s="343" t="str">
        <f>IF((COUNTBLANK(E207:Q207)+COUNTBLANK(E208:Q208)+COUNTBLANK(E209:Q209))/3=COUNTBLANK(E207:Q207),"","Bitte alle drei Zeilen ausfüllen")</f>
        <v/>
      </c>
      <c r="W207">
        <f t="shared" ref="W207:AH207" si="409">IF(E207=4.5,E208,0)</f>
        <v>0</v>
      </c>
      <c r="X207">
        <f t="shared" si="409"/>
        <v>0</v>
      </c>
      <c r="Y207">
        <f t="shared" si="409"/>
        <v>0</v>
      </c>
      <c r="Z207">
        <f t="shared" si="409"/>
        <v>0</v>
      </c>
      <c r="AA207">
        <f t="shared" si="409"/>
        <v>0</v>
      </c>
      <c r="AB207">
        <f t="shared" si="409"/>
        <v>0</v>
      </c>
      <c r="AC207">
        <f t="shared" si="409"/>
        <v>0</v>
      </c>
      <c r="AD207">
        <f t="shared" si="409"/>
        <v>0</v>
      </c>
      <c r="AE207">
        <f t="shared" si="409"/>
        <v>0</v>
      </c>
      <c r="AF207">
        <f t="shared" si="409"/>
        <v>0</v>
      </c>
      <c r="AG207">
        <f t="shared" si="409"/>
        <v>0</v>
      </c>
      <c r="AH207">
        <f t="shared" si="409"/>
        <v>0</v>
      </c>
      <c r="AJ207">
        <f t="shared" ref="AJ207:AU207" si="410">IF(E207=4.5,1,0)</f>
        <v>0</v>
      </c>
      <c r="AK207">
        <f t="shared" si="410"/>
        <v>0</v>
      </c>
      <c r="AL207">
        <f t="shared" si="410"/>
        <v>0</v>
      </c>
      <c r="AM207">
        <f t="shared" si="410"/>
        <v>0</v>
      </c>
      <c r="AN207">
        <f t="shared" si="410"/>
        <v>0</v>
      </c>
      <c r="AO207">
        <f t="shared" si="410"/>
        <v>0</v>
      </c>
      <c r="AP207">
        <f t="shared" si="410"/>
        <v>0</v>
      </c>
      <c r="AQ207">
        <f t="shared" si="410"/>
        <v>0</v>
      </c>
      <c r="AR207">
        <f t="shared" si="410"/>
        <v>0</v>
      </c>
      <c r="AS207">
        <f t="shared" si="410"/>
        <v>0</v>
      </c>
      <c r="AT207">
        <f t="shared" si="410"/>
        <v>0</v>
      </c>
      <c r="AU207">
        <f t="shared" si="410"/>
        <v>0</v>
      </c>
      <c r="BK207" s="346"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5">
      <c r="A208" s="348"/>
      <c r="B208" s="351"/>
      <c r="C208" s="341"/>
      <c r="D208" s="176" t="s">
        <v>42</v>
      </c>
      <c r="E208" s="252"/>
      <c r="F208" s="252"/>
      <c r="G208" s="252"/>
      <c r="H208" s="252"/>
      <c r="I208" s="252"/>
      <c r="J208" s="252"/>
      <c r="K208" s="252"/>
      <c r="L208" s="252"/>
      <c r="M208" s="175"/>
      <c r="N208" s="175"/>
      <c r="O208" s="175"/>
      <c r="P208" s="175"/>
      <c r="Q208" s="183"/>
      <c r="R208" s="35">
        <f>IF(R207&lt;15,0,IF(R207&lt;30,1,IF(R207&lt;45,2,3)))</f>
        <v>0</v>
      </c>
      <c r="S208" s="344"/>
      <c r="AY208" t="str">
        <f t="shared" ref="AY208:BJ208" si="411">IF(AY209="","",COUNTIF($E209:$P209,AY209))</f>
        <v/>
      </c>
      <c r="AZ208" t="str">
        <f t="shared" si="411"/>
        <v/>
      </c>
      <c r="BA208" t="str">
        <f t="shared" si="411"/>
        <v/>
      </c>
      <c r="BB208" t="str">
        <f t="shared" si="411"/>
        <v/>
      </c>
      <c r="BC208" t="str">
        <f t="shared" si="411"/>
        <v/>
      </c>
      <c r="BD208" t="str">
        <f t="shared" si="411"/>
        <v/>
      </c>
      <c r="BE208" t="str">
        <f t="shared" si="411"/>
        <v/>
      </c>
      <c r="BF208" t="str">
        <f t="shared" si="411"/>
        <v/>
      </c>
      <c r="BG208" t="str">
        <f t="shared" si="411"/>
        <v/>
      </c>
      <c r="BH208" t="str">
        <f t="shared" si="411"/>
        <v/>
      </c>
      <c r="BI208" t="str">
        <f t="shared" si="411"/>
        <v/>
      </c>
      <c r="BJ208" t="str">
        <f t="shared" si="411"/>
        <v/>
      </c>
      <c r="BK208" s="346"/>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5">
      <c r="A209" s="349"/>
      <c r="B209" s="352"/>
      <c r="C209" s="342"/>
      <c r="D209" s="177" t="s">
        <v>44</v>
      </c>
      <c r="E209" s="252" t="str">
        <f>IF(E207&gt;0,1,"")</f>
        <v/>
      </c>
      <c r="F209" s="252" t="str">
        <f t="shared" ref="F209:P209" si="412">IF(F207&gt;0,1,"")</f>
        <v/>
      </c>
      <c r="G209" s="252" t="str">
        <f t="shared" si="412"/>
        <v/>
      </c>
      <c r="H209" s="252" t="str">
        <f t="shared" si="412"/>
        <v/>
      </c>
      <c r="I209" s="252" t="str">
        <f t="shared" si="412"/>
        <v/>
      </c>
      <c r="J209" s="252" t="str">
        <f t="shared" si="412"/>
        <v/>
      </c>
      <c r="K209" s="252" t="str">
        <f t="shared" si="412"/>
        <v/>
      </c>
      <c r="L209" s="252" t="str">
        <f t="shared" si="412"/>
        <v/>
      </c>
      <c r="M209" s="175" t="str">
        <f t="shared" si="412"/>
        <v/>
      </c>
      <c r="N209" s="175" t="str">
        <f t="shared" si="412"/>
        <v/>
      </c>
      <c r="O209" s="175" t="str">
        <f t="shared" si="412"/>
        <v/>
      </c>
      <c r="P209" s="175" t="str">
        <f t="shared" si="412"/>
        <v/>
      </c>
      <c r="Q209" s="184" t="str">
        <f t="shared" ref="Q209" si="413">IF(BK207="","",BK207)</f>
        <v/>
      </c>
      <c r="R209" s="38" t="str">
        <f>IF(BK207="","",BK207)</f>
        <v/>
      </c>
      <c r="S209" s="345"/>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6"/>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5">
      <c r="A210" s="347">
        <v>70</v>
      </c>
      <c r="B210" s="350"/>
      <c r="C210" s="340"/>
      <c r="D210" s="176" t="s">
        <v>38</v>
      </c>
      <c r="E210" s="252"/>
      <c r="F210" s="252"/>
      <c r="G210" s="252"/>
      <c r="H210" s="252"/>
      <c r="I210" s="252"/>
      <c r="J210" s="252"/>
      <c r="K210" s="252"/>
      <c r="L210" s="252"/>
      <c r="M210" s="175"/>
      <c r="N210" s="175"/>
      <c r="O210" s="175"/>
      <c r="P210" s="175"/>
      <c r="Q210" s="183" t="str">
        <f t="shared" ref="Q210" si="414">IF(BK210="","",BX212)</f>
        <v/>
      </c>
      <c r="R210" s="172"/>
      <c r="S210" s="343" t="str">
        <f>IF((COUNTBLANK(E210:Q210)+COUNTBLANK(E211:Q211)+COUNTBLANK(E212:Q212))/3=COUNTBLANK(E210:Q210),"","Bitte alle drei Zeilen ausfüllen")</f>
        <v/>
      </c>
      <c r="W210">
        <f t="shared" ref="W210:AH210" si="415">IF(E210=4.5,E211,0)</f>
        <v>0</v>
      </c>
      <c r="X210">
        <f t="shared" si="415"/>
        <v>0</v>
      </c>
      <c r="Y210">
        <f t="shared" si="415"/>
        <v>0</v>
      </c>
      <c r="Z210">
        <f t="shared" si="415"/>
        <v>0</v>
      </c>
      <c r="AA210">
        <f t="shared" si="415"/>
        <v>0</v>
      </c>
      <c r="AB210">
        <f t="shared" si="415"/>
        <v>0</v>
      </c>
      <c r="AC210">
        <f t="shared" si="415"/>
        <v>0</v>
      </c>
      <c r="AD210">
        <f t="shared" si="415"/>
        <v>0</v>
      </c>
      <c r="AE210">
        <f t="shared" si="415"/>
        <v>0</v>
      </c>
      <c r="AF210">
        <f t="shared" si="415"/>
        <v>0</v>
      </c>
      <c r="AG210">
        <f t="shared" si="415"/>
        <v>0</v>
      </c>
      <c r="AH210">
        <f t="shared" si="415"/>
        <v>0</v>
      </c>
      <c r="AJ210">
        <f t="shared" ref="AJ210:AU210" si="416">IF(E210=4.5,1,0)</f>
        <v>0</v>
      </c>
      <c r="AK210">
        <f t="shared" si="416"/>
        <v>0</v>
      </c>
      <c r="AL210">
        <f t="shared" si="416"/>
        <v>0</v>
      </c>
      <c r="AM210">
        <f t="shared" si="416"/>
        <v>0</v>
      </c>
      <c r="AN210">
        <f t="shared" si="416"/>
        <v>0</v>
      </c>
      <c r="AO210">
        <f t="shared" si="416"/>
        <v>0</v>
      </c>
      <c r="AP210">
        <f t="shared" si="416"/>
        <v>0</v>
      </c>
      <c r="AQ210">
        <f t="shared" si="416"/>
        <v>0</v>
      </c>
      <c r="AR210">
        <f t="shared" si="416"/>
        <v>0</v>
      </c>
      <c r="AS210">
        <f t="shared" si="416"/>
        <v>0</v>
      </c>
      <c r="AT210">
        <f t="shared" si="416"/>
        <v>0</v>
      </c>
      <c r="AU210">
        <f t="shared" si="416"/>
        <v>0</v>
      </c>
      <c r="BK210" s="346"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5">
      <c r="A211" s="348"/>
      <c r="B211" s="351"/>
      <c r="C211" s="341"/>
      <c r="D211" s="176" t="s">
        <v>42</v>
      </c>
      <c r="E211" s="252"/>
      <c r="F211" s="252"/>
      <c r="G211" s="252"/>
      <c r="H211" s="252"/>
      <c r="I211" s="252"/>
      <c r="J211" s="252"/>
      <c r="K211" s="252"/>
      <c r="L211" s="252"/>
      <c r="M211" s="175"/>
      <c r="N211" s="175"/>
      <c r="O211" s="175"/>
      <c r="P211" s="175"/>
      <c r="Q211" s="183"/>
      <c r="R211" s="35">
        <f>IF(R210&lt;15,0,IF(R210&lt;30,1,IF(R210&lt;45,2,3)))</f>
        <v>0</v>
      </c>
      <c r="S211" s="344"/>
      <c r="AY211" t="str">
        <f t="shared" ref="AY211:BJ211" si="417">IF(AY212="","",COUNTIF($E212:$P212,AY212))</f>
        <v/>
      </c>
      <c r="AZ211" t="str">
        <f t="shared" si="417"/>
        <v/>
      </c>
      <c r="BA211" t="str">
        <f t="shared" si="417"/>
        <v/>
      </c>
      <c r="BB211" t="str">
        <f t="shared" si="417"/>
        <v/>
      </c>
      <c r="BC211" t="str">
        <f t="shared" si="417"/>
        <v/>
      </c>
      <c r="BD211" t="str">
        <f t="shared" si="417"/>
        <v/>
      </c>
      <c r="BE211" t="str">
        <f t="shared" si="417"/>
        <v/>
      </c>
      <c r="BF211" t="str">
        <f t="shared" si="417"/>
        <v/>
      </c>
      <c r="BG211" t="str">
        <f t="shared" si="417"/>
        <v/>
      </c>
      <c r="BH211" t="str">
        <f t="shared" si="417"/>
        <v/>
      </c>
      <c r="BI211" t="str">
        <f t="shared" si="417"/>
        <v/>
      </c>
      <c r="BJ211" t="str">
        <f t="shared" si="417"/>
        <v/>
      </c>
      <c r="BK211" s="346"/>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5">
      <c r="A212" s="349"/>
      <c r="B212" s="352"/>
      <c r="C212" s="342"/>
      <c r="D212" s="177" t="s">
        <v>44</v>
      </c>
      <c r="E212" s="252" t="str">
        <f>IF(E210&gt;0,1,"")</f>
        <v/>
      </c>
      <c r="F212" s="252" t="str">
        <f t="shared" ref="F212:P212" si="418">IF(F210&gt;0,1,"")</f>
        <v/>
      </c>
      <c r="G212" s="252" t="str">
        <f t="shared" si="418"/>
        <v/>
      </c>
      <c r="H212" s="252" t="str">
        <f t="shared" si="418"/>
        <v/>
      </c>
      <c r="I212" s="252" t="str">
        <f t="shared" si="418"/>
        <v/>
      </c>
      <c r="J212" s="252" t="str">
        <f t="shared" si="418"/>
        <v/>
      </c>
      <c r="K212" s="252" t="str">
        <f t="shared" si="418"/>
        <v/>
      </c>
      <c r="L212" s="252" t="str">
        <f t="shared" si="418"/>
        <v/>
      </c>
      <c r="M212" s="175" t="str">
        <f t="shared" si="418"/>
        <v/>
      </c>
      <c r="N212" s="175" t="str">
        <f t="shared" si="418"/>
        <v/>
      </c>
      <c r="O212" s="175" t="str">
        <f t="shared" si="418"/>
        <v/>
      </c>
      <c r="P212" s="175" t="str">
        <f t="shared" si="418"/>
        <v/>
      </c>
      <c r="Q212" s="184" t="str">
        <f t="shared" ref="Q212" si="419">IF(BK210="","",BK210)</f>
        <v/>
      </c>
      <c r="R212" s="38" t="str">
        <f>IF(BK210="","",BK210)</f>
        <v/>
      </c>
      <c r="S212" s="345"/>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6"/>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5">
      <c r="A213" s="347">
        <v>71</v>
      </c>
      <c r="B213" s="350"/>
      <c r="C213" s="340"/>
      <c r="D213" s="176" t="s">
        <v>38</v>
      </c>
      <c r="E213" s="252"/>
      <c r="F213" s="252"/>
      <c r="G213" s="252"/>
      <c r="H213" s="252"/>
      <c r="I213" s="252"/>
      <c r="J213" s="252"/>
      <c r="K213" s="252"/>
      <c r="L213" s="252"/>
      <c r="M213" s="175"/>
      <c r="N213" s="175"/>
      <c r="O213" s="175"/>
      <c r="P213" s="175"/>
      <c r="Q213" s="183" t="str">
        <f t="shared" ref="Q213" si="420">IF(BK213="","",BX215)</f>
        <v/>
      </c>
      <c r="R213" s="172"/>
      <c r="S213" s="343" t="str">
        <f>IF((COUNTBLANK(E213:Q213)+COUNTBLANK(E214:Q214)+COUNTBLANK(E215:Q215))/3=COUNTBLANK(E213:Q213),"","Bitte alle drei Zeilen ausfüllen")</f>
        <v/>
      </c>
      <c r="W213">
        <f t="shared" ref="W213:AH213" si="421">IF(E213=4.5,E214,0)</f>
        <v>0</v>
      </c>
      <c r="X213">
        <f t="shared" si="421"/>
        <v>0</v>
      </c>
      <c r="Y213">
        <f t="shared" si="421"/>
        <v>0</v>
      </c>
      <c r="Z213">
        <f t="shared" si="421"/>
        <v>0</v>
      </c>
      <c r="AA213">
        <f t="shared" si="421"/>
        <v>0</v>
      </c>
      <c r="AB213">
        <f t="shared" si="421"/>
        <v>0</v>
      </c>
      <c r="AC213">
        <f t="shared" si="421"/>
        <v>0</v>
      </c>
      <c r="AD213">
        <f t="shared" si="421"/>
        <v>0</v>
      </c>
      <c r="AE213">
        <f t="shared" si="421"/>
        <v>0</v>
      </c>
      <c r="AF213">
        <f t="shared" si="421"/>
        <v>0</v>
      </c>
      <c r="AG213">
        <f t="shared" si="421"/>
        <v>0</v>
      </c>
      <c r="AH213">
        <f t="shared" si="421"/>
        <v>0</v>
      </c>
      <c r="AJ213">
        <f t="shared" ref="AJ213:AU213" si="422">IF(E213=4.5,1,0)</f>
        <v>0</v>
      </c>
      <c r="AK213">
        <f t="shared" si="422"/>
        <v>0</v>
      </c>
      <c r="AL213">
        <f t="shared" si="422"/>
        <v>0</v>
      </c>
      <c r="AM213">
        <f t="shared" si="422"/>
        <v>0</v>
      </c>
      <c r="AN213">
        <f t="shared" si="422"/>
        <v>0</v>
      </c>
      <c r="AO213">
        <f t="shared" si="422"/>
        <v>0</v>
      </c>
      <c r="AP213">
        <f t="shared" si="422"/>
        <v>0</v>
      </c>
      <c r="AQ213">
        <f t="shared" si="422"/>
        <v>0</v>
      </c>
      <c r="AR213">
        <f t="shared" si="422"/>
        <v>0</v>
      </c>
      <c r="AS213">
        <f t="shared" si="422"/>
        <v>0</v>
      </c>
      <c r="AT213">
        <f t="shared" si="422"/>
        <v>0</v>
      </c>
      <c r="AU213">
        <f t="shared" si="422"/>
        <v>0</v>
      </c>
      <c r="BK213" s="346"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5">
      <c r="A214" s="348"/>
      <c r="B214" s="351"/>
      <c r="C214" s="341"/>
      <c r="D214" s="176" t="s">
        <v>42</v>
      </c>
      <c r="E214" s="252"/>
      <c r="F214" s="252"/>
      <c r="G214" s="252"/>
      <c r="H214" s="252"/>
      <c r="I214" s="252"/>
      <c r="J214" s="252"/>
      <c r="K214" s="252"/>
      <c r="L214" s="252"/>
      <c r="M214" s="175"/>
      <c r="N214" s="175"/>
      <c r="O214" s="175"/>
      <c r="P214" s="175"/>
      <c r="Q214" s="183"/>
      <c r="R214" s="35">
        <f>IF(R213&lt;15,0,IF(R213&lt;30,1,IF(R213&lt;45,2,3)))</f>
        <v>0</v>
      </c>
      <c r="S214" s="344"/>
      <c r="AY214" t="str">
        <f t="shared" ref="AY214:BJ214" si="423">IF(AY215="","",COUNTIF($E215:$P215,AY215))</f>
        <v/>
      </c>
      <c r="AZ214" t="str">
        <f t="shared" si="423"/>
        <v/>
      </c>
      <c r="BA214" t="str">
        <f t="shared" si="423"/>
        <v/>
      </c>
      <c r="BB214" t="str">
        <f t="shared" si="423"/>
        <v/>
      </c>
      <c r="BC214" t="str">
        <f t="shared" si="423"/>
        <v/>
      </c>
      <c r="BD214" t="str">
        <f t="shared" si="423"/>
        <v/>
      </c>
      <c r="BE214" t="str">
        <f t="shared" si="423"/>
        <v/>
      </c>
      <c r="BF214" t="str">
        <f t="shared" si="423"/>
        <v/>
      </c>
      <c r="BG214" t="str">
        <f t="shared" si="423"/>
        <v/>
      </c>
      <c r="BH214" t="str">
        <f t="shared" si="423"/>
        <v/>
      </c>
      <c r="BI214" t="str">
        <f t="shared" si="423"/>
        <v/>
      </c>
      <c r="BJ214" t="str">
        <f t="shared" si="423"/>
        <v/>
      </c>
      <c r="BK214" s="346"/>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5">
      <c r="A215" s="349"/>
      <c r="B215" s="352"/>
      <c r="C215" s="342"/>
      <c r="D215" s="177" t="s">
        <v>44</v>
      </c>
      <c r="E215" s="252" t="str">
        <f>IF(E213&gt;0,1,"")</f>
        <v/>
      </c>
      <c r="F215" s="252" t="str">
        <f t="shared" ref="F215:P215" si="424">IF(F213&gt;0,1,"")</f>
        <v/>
      </c>
      <c r="G215" s="252" t="str">
        <f t="shared" si="424"/>
        <v/>
      </c>
      <c r="H215" s="252" t="str">
        <f t="shared" si="424"/>
        <v/>
      </c>
      <c r="I215" s="252" t="str">
        <f t="shared" si="424"/>
        <v/>
      </c>
      <c r="J215" s="252" t="str">
        <f t="shared" si="424"/>
        <v/>
      </c>
      <c r="K215" s="252" t="str">
        <f t="shared" si="424"/>
        <v/>
      </c>
      <c r="L215" s="252" t="str">
        <f t="shared" si="424"/>
        <v/>
      </c>
      <c r="M215" s="175" t="str">
        <f t="shared" si="424"/>
        <v/>
      </c>
      <c r="N215" s="175" t="str">
        <f t="shared" si="424"/>
        <v/>
      </c>
      <c r="O215" s="175" t="str">
        <f t="shared" si="424"/>
        <v/>
      </c>
      <c r="P215" s="175" t="str">
        <f t="shared" si="424"/>
        <v/>
      </c>
      <c r="Q215" s="184" t="str">
        <f t="shared" ref="Q215" si="425">IF(BK213="","",BK213)</f>
        <v/>
      </c>
      <c r="R215" s="38" t="str">
        <f>IF(BK213="","",BK213)</f>
        <v/>
      </c>
      <c r="S215" s="345"/>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6"/>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5">
      <c r="A216" s="347">
        <v>72</v>
      </c>
      <c r="B216" s="350"/>
      <c r="C216" s="340"/>
      <c r="D216" s="176" t="s">
        <v>38</v>
      </c>
      <c r="E216" s="252"/>
      <c r="F216" s="252"/>
      <c r="G216" s="252"/>
      <c r="H216" s="252"/>
      <c r="I216" s="252"/>
      <c r="J216" s="252"/>
      <c r="K216" s="252"/>
      <c r="L216" s="252"/>
      <c r="M216" s="175"/>
      <c r="N216" s="175"/>
      <c r="O216" s="175"/>
      <c r="P216" s="175"/>
      <c r="Q216" s="183" t="str">
        <f t="shared" ref="Q216" si="426">IF(BK216="","",BX218)</f>
        <v/>
      </c>
      <c r="R216" s="172"/>
      <c r="S216" s="343" t="str">
        <f>IF((COUNTBLANK(E216:Q216)+COUNTBLANK(E217:Q217)+COUNTBLANK(E218:Q218))/3=COUNTBLANK(E216:Q216),"","Bitte alle drei Zeilen ausfüllen")</f>
        <v/>
      </c>
      <c r="W216">
        <f t="shared" ref="W216:AH216" si="427">IF(E216=4.5,E217,0)</f>
        <v>0</v>
      </c>
      <c r="X216">
        <f t="shared" si="427"/>
        <v>0</v>
      </c>
      <c r="Y216">
        <f t="shared" si="427"/>
        <v>0</v>
      </c>
      <c r="Z216">
        <f t="shared" si="427"/>
        <v>0</v>
      </c>
      <c r="AA216">
        <f t="shared" si="427"/>
        <v>0</v>
      </c>
      <c r="AB216">
        <f t="shared" si="427"/>
        <v>0</v>
      </c>
      <c r="AC216">
        <f t="shared" si="427"/>
        <v>0</v>
      </c>
      <c r="AD216">
        <f t="shared" si="427"/>
        <v>0</v>
      </c>
      <c r="AE216">
        <f t="shared" si="427"/>
        <v>0</v>
      </c>
      <c r="AF216">
        <f t="shared" si="427"/>
        <v>0</v>
      </c>
      <c r="AG216">
        <f t="shared" si="427"/>
        <v>0</v>
      </c>
      <c r="AH216">
        <f t="shared" si="427"/>
        <v>0</v>
      </c>
      <c r="AJ216">
        <f t="shared" ref="AJ216:AU216" si="428">IF(E216=4.5,1,0)</f>
        <v>0</v>
      </c>
      <c r="AK216">
        <f t="shared" si="428"/>
        <v>0</v>
      </c>
      <c r="AL216">
        <f t="shared" si="428"/>
        <v>0</v>
      </c>
      <c r="AM216">
        <f t="shared" si="428"/>
        <v>0</v>
      </c>
      <c r="AN216">
        <f t="shared" si="428"/>
        <v>0</v>
      </c>
      <c r="AO216">
        <f t="shared" si="428"/>
        <v>0</v>
      </c>
      <c r="AP216">
        <f t="shared" si="428"/>
        <v>0</v>
      </c>
      <c r="AQ216">
        <f t="shared" si="428"/>
        <v>0</v>
      </c>
      <c r="AR216">
        <f t="shared" si="428"/>
        <v>0</v>
      </c>
      <c r="AS216">
        <f t="shared" si="428"/>
        <v>0</v>
      </c>
      <c r="AT216">
        <f t="shared" si="428"/>
        <v>0</v>
      </c>
      <c r="AU216">
        <f t="shared" si="428"/>
        <v>0</v>
      </c>
      <c r="BK216" s="346"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5">
      <c r="A217" s="348"/>
      <c r="B217" s="351"/>
      <c r="C217" s="341"/>
      <c r="D217" s="176" t="s">
        <v>42</v>
      </c>
      <c r="E217" s="252"/>
      <c r="F217" s="252"/>
      <c r="G217" s="252"/>
      <c r="H217" s="252"/>
      <c r="I217" s="252"/>
      <c r="J217" s="252"/>
      <c r="K217" s="252"/>
      <c r="L217" s="252"/>
      <c r="M217" s="175"/>
      <c r="N217" s="175"/>
      <c r="O217" s="175"/>
      <c r="P217" s="175"/>
      <c r="Q217" s="183"/>
      <c r="R217" s="35">
        <f>IF(R216&lt;15,0,IF(R216&lt;30,1,IF(R216&lt;45,2,3)))</f>
        <v>0</v>
      </c>
      <c r="S217" s="344"/>
      <c r="AY217" t="str">
        <f t="shared" ref="AY217:BJ217" si="429">IF(AY218="","",COUNTIF($E218:$P218,AY218))</f>
        <v/>
      </c>
      <c r="AZ217" t="str">
        <f t="shared" si="429"/>
        <v/>
      </c>
      <c r="BA217" t="str">
        <f t="shared" si="429"/>
        <v/>
      </c>
      <c r="BB217" t="str">
        <f t="shared" si="429"/>
        <v/>
      </c>
      <c r="BC217" t="str">
        <f t="shared" si="429"/>
        <v/>
      </c>
      <c r="BD217" t="str">
        <f t="shared" si="429"/>
        <v/>
      </c>
      <c r="BE217" t="str">
        <f t="shared" si="429"/>
        <v/>
      </c>
      <c r="BF217" t="str">
        <f t="shared" si="429"/>
        <v/>
      </c>
      <c r="BG217" t="str">
        <f t="shared" si="429"/>
        <v/>
      </c>
      <c r="BH217" t="str">
        <f t="shared" si="429"/>
        <v/>
      </c>
      <c r="BI217" t="str">
        <f t="shared" si="429"/>
        <v/>
      </c>
      <c r="BJ217" t="str">
        <f t="shared" si="429"/>
        <v/>
      </c>
      <c r="BK217" s="346"/>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5">
      <c r="A218" s="349"/>
      <c r="B218" s="352"/>
      <c r="C218" s="342"/>
      <c r="D218" s="177" t="s">
        <v>44</v>
      </c>
      <c r="E218" s="252" t="str">
        <f>IF(E216&gt;0,1,"")</f>
        <v/>
      </c>
      <c r="F218" s="252" t="str">
        <f t="shared" ref="F218:P218" si="430">IF(F216&gt;0,1,"")</f>
        <v/>
      </c>
      <c r="G218" s="252" t="str">
        <f t="shared" si="430"/>
        <v/>
      </c>
      <c r="H218" s="252" t="str">
        <f t="shared" si="430"/>
        <v/>
      </c>
      <c r="I218" s="252" t="str">
        <f t="shared" si="430"/>
        <v/>
      </c>
      <c r="J218" s="252" t="str">
        <f t="shared" si="430"/>
        <v/>
      </c>
      <c r="K218" s="252" t="str">
        <f t="shared" si="430"/>
        <v/>
      </c>
      <c r="L218" s="252" t="str">
        <f t="shared" si="430"/>
        <v/>
      </c>
      <c r="M218" s="175" t="str">
        <f t="shared" si="430"/>
        <v/>
      </c>
      <c r="N218" s="175" t="str">
        <f t="shared" si="430"/>
        <v/>
      </c>
      <c r="O218" s="175" t="str">
        <f t="shared" si="430"/>
        <v/>
      </c>
      <c r="P218" s="175" t="str">
        <f t="shared" si="430"/>
        <v/>
      </c>
      <c r="Q218" s="184" t="str">
        <f t="shared" ref="Q218" si="431">IF(BK216="","",BK216)</f>
        <v/>
      </c>
      <c r="R218" s="38" t="str">
        <f>IF(BK216="","",BK216)</f>
        <v/>
      </c>
      <c r="S218" s="345"/>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6"/>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5">
      <c r="A219" s="347">
        <v>73</v>
      </c>
      <c r="B219" s="350"/>
      <c r="C219" s="340"/>
      <c r="D219" s="176" t="s">
        <v>38</v>
      </c>
      <c r="E219" s="252"/>
      <c r="F219" s="252"/>
      <c r="G219" s="252"/>
      <c r="H219" s="252"/>
      <c r="I219" s="252"/>
      <c r="J219" s="252"/>
      <c r="K219" s="252"/>
      <c r="L219" s="252"/>
      <c r="M219" s="175"/>
      <c r="N219" s="175"/>
      <c r="O219" s="175"/>
      <c r="P219" s="175"/>
      <c r="Q219" s="183" t="str">
        <f t="shared" ref="Q219" si="432">IF(BK219="","",BX221)</f>
        <v/>
      </c>
      <c r="R219" s="172"/>
      <c r="S219" s="343" t="str">
        <f>IF((COUNTBLANK(E219:Q219)+COUNTBLANK(E220:Q220)+COUNTBLANK(E221:Q221))/3=COUNTBLANK(E219:Q219),"","Bitte alle drei Zeilen ausfüllen")</f>
        <v/>
      </c>
      <c r="W219">
        <f t="shared" ref="W219:AH219" si="433">IF(E219=4.5,E220,0)</f>
        <v>0</v>
      </c>
      <c r="X219">
        <f t="shared" si="433"/>
        <v>0</v>
      </c>
      <c r="Y219">
        <f t="shared" si="433"/>
        <v>0</v>
      </c>
      <c r="Z219">
        <f t="shared" si="433"/>
        <v>0</v>
      </c>
      <c r="AA219">
        <f t="shared" si="433"/>
        <v>0</v>
      </c>
      <c r="AB219">
        <f t="shared" si="433"/>
        <v>0</v>
      </c>
      <c r="AC219">
        <f t="shared" si="433"/>
        <v>0</v>
      </c>
      <c r="AD219">
        <f t="shared" si="433"/>
        <v>0</v>
      </c>
      <c r="AE219">
        <f t="shared" si="433"/>
        <v>0</v>
      </c>
      <c r="AF219">
        <f t="shared" si="433"/>
        <v>0</v>
      </c>
      <c r="AG219">
        <f t="shared" si="433"/>
        <v>0</v>
      </c>
      <c r="AH219">
        <f t="shared" si="433"/>
        <v>0</v>
      </c>
      <c r="AJ219">
        <f t="shared" ref="AJ219:AU219" si="434">IF(E219=4.5,1,0)</f>
        <v>0</v>
      </c>
      <c r="AK219">
        <f t="shared" si="434"/>
        <v>0</v>
      </c>
      <c r="AL219">
        <f t="shared" si="434"/>
        <v>0</v>
      </c>
      <c r="AM219">
        <f t="shared" si="434"/>
        <v>0</v>
      </c>
      <c r="AN219">
        <f t="shared" si="434"/>
        <v>0</v>
      </c>
      <c r="AO219">
        <f t="shared" si="434"/>
        <v>0</v>
      </c>
      <c r="AP219">
        <f t="shared" si="434"/>
        <v>0</v>
      </c>
      <c r="AQ219">
        <f t="shared" si="434"/>
        <v>0</v>
      </c>
      <c r="AR219">
        <f t="shared" si="434"/>
        <v>0</v>
      </c>
      <c r="AS219">
        <f t="shared" si="434"/>
        <v>0</v>
      </c>
      <c r="AT219">
        <f t="shared" si="434"/>
        <v>0</v>
      </c>
      <c r="AU219">
        <f t="shared" si="434"/>
        <v>0</v>
      </c>
      <c r="BK219" s="346"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5">
      <c r="A220" s="348"/>
      <c r="B220" s="351"/>
      <c r="C220" s="341"/>
      <c r="D220" s="176" t="s">
        <v>42</v>
      </c>
      <c r="E220" s="252"/>
      <c r="F220" s="252"/>
      <c r="G220" s="252"/>
      <c r="H220" s="252"/>
      <c r="I220" s="252"/>
      <c r="J220" s="252"/>
      <c r="K220" s="252"/>
      <c r="L220" s="252"/>
      <c r="M220" s="175"/>
      <c r="N220" s="175"/>
      <c r="O220" s="175"/>
      <c r="P220" s="175"/>
      <c r="Q220" s="183"/>
      <c r="R220" s="35">
        <f>IF(R219&lt;15,0,IF(R219&lt;30,1,IF(R219&lt;45,2,3)))</f>
        <v>0</v>
      </c>
      <c r="S220" s="344"/>
      <c r="AY220" t="str">
        <f t="shared" ref="AY220:BJ220" si="435">IF(AY221="","",COUNTIF($E221:$P221,AY221))</f>
        <v/>
      </c>
      <c r="AZ220" t="str">
        <f t="shared" si="435"/>
        <v/>
      </c>
      <c r="BA220" t="str">
        <f t="shared" si="435"/>
        <v/>
      </c>
      <c r="BB220" t="str">
        <f t="shared" si="435"/>
        <v/>
      </c>
      <c r="BC220" t="str">
        <f t="shared" si="435"/>
        <v/>
      </c>
      <c r="BD220" t="str">
        <f t="shared" si="435"/>
        <v/>
      </c>
      <c r="BE220" t="str">
        <f t="shared" si="435"/>
        <v/>
      </c>
      <c r="BF220" t="str">
        <f t="shared" si="435"/>
        <v/>
      </c>
      <c r="BG220" t="str">
        <f t="shared" si="435"/>
        <v/>
      </c>
      <c r="BH220" t="str">
        <f t="shared" si="435"/>
        <v/>
      </c>
      <c r="BI220" t="str">
        <f t="shared" si="435"/>
        <v/>
      </c>
      <c r="BJ220" t="str">
        <f t="shared" si="435"/>
        <v/>
      </c>
      <c r="BK220" s="346"/>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5">
      <c r="A221" s="349"/>
      <c r="B221" s="352"/>
      <c r="C221" s="342"/>
      <c r="D221" s="177" t="s">
        <v>44</v>
      </c>
      <c r="E221" s="252" t="str">
        <f>IF(E219&gt;0,1,"")</f>
        <v/>
      </c>
      <c r="F221" s="252" t="str">
        <f t="shared" ref="F221:P221" si="436">IF(F219&gt;0,1,"")</f>
        <v/>
      </c>
      <c r="G221" s="252" t="str">
        <f t="shared" si="436"/>
        <v/>
      </c>
      <c r="H221" s="252" t="str">
        <f t="shared" si="436"/>
        <v/>
      </c>
      <c r="I221" s="252" t="str">
        <f t="shared" si="436"/>
        <v/>
      </c>
      <c r="J221" s="252" t="str">
        <f t="shared" si="436"/>
        <v/>
      </c>
      <c r="K221" s="252" t="str">
        <f t="shared" si="436"/>
        <v/>
      </c>
      <c r="L221" s="252" t="str">
        <f t="shared" si="436"/>
        <v/>
      </c>
      <c r="M221" s="175" t="str">
        <f t="shared" si="436"/>
        <v/>
      </c>
      <c r="N221" s="175" t="str">
        <f t="shared" si="436"/>
        <v/>
      </c>
      <c r="O221" s="175" t="str">
        <f t="shared" si="436"/>
        <v/>
      </c>
      <c r="P221" s="175" t="str">
        <f t="shared" si="436"/>
        <v/>
      </c>
      <c r="Q221" s="184" t="str">
        <f t="shared" ref="Q221" si="437">IF(BK219="","",BK219)</f>
        <v/>
      </c>
      <c r="R221" s="38" t="str">
        <f>IF(BK219="","",BK219)</f>
        <v/>
      </c>
      <c r="S221" s="345"/>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6"/>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5">
      <c r="A222" s="347">
        <v>74</v>
      </c>
      <c r="B222" s="350"/>
      <c r="C222" s="340"/>
      <c r="D222" s="176" t="s">
        <v>38</v>
      </c>
      <c r="E222" s="252"/>
      <c r="F222" s="252"/>
      <c r="G222" s="252"/>
      <c r="H222" s="252"/>
      <c r="I222" s="252"/>
      <c r="J222" s="252"/>
      <c r="K222" s="252"/>
      <c r="L222" s="252"/>
      <c r="M222" s="175"/>
      <c r="N222" s="175"/>
      <c r="O222" s="175"/>
      <c r="P222" s="175"/>
      <c r="Q222" s="183" t="str">
        <f t="shared" ref="Q222" si="438">IF(BK222="","",BX224)</f>
        <v/>
      </c>
      <c r="R222" s="172"/>
      <c r="S222" s="343" t="str">
        <f>IF((COUNTBLANK(E222:Q222)+COUNTBLANK(E223:Q223)+COUNTBLANK(E224:Q224))/3=COUNTBLANK(E222:Q222),"","Bitte alle drei Zeilen ausfüllen")</f>
        <v/>
      </c>
      <c r="W222">
        <f t="shared" ref="W222:AH222" si="439">IF(E222=4.5,E223,0)</f>
        <v>0</v>
      </c>
      <c r="X222">
        <f t="shared" si="439"/>
        <v>0</v>
      </c>
      <c r="Y222">
        <f t="shared" si="439"/>
        <v>0</v>
      </c>
      <c r="Z222">
        <f t="shared" si="439"/>
        <v>0</v>
      </c>
      <c r="AA222">
        <f t="shared" si="439"/>
        <v>0</v>
      </c>
      <c r="AB222">
        <f t="shared" si="439"/>
        <v>0</v>
      </c>
      <c r="AC222">
        <f t="shared" si="439"/>
        <v>0</v>
      </c>
      <c r="AD222">
        <f t="shared" si="439"/>
        <v>0</v>
      </c>
      <c r="AE222">
        <f t="shared" si="439"/>
        <v>0</v>
      </c>
      <c r="AF222">
        <f t="shared" si="439"/>
        <v>0</v>
      </c>
      <c r="AG222">
        <f t="shared" si="439"/>
        <v>0</v>
      </c>
      <c r="AH222">
        <f t="shared" si="439"/>
        <v>0</v>
      </c>
      <c r="AJ222">
        <f t="shared" ref="AJ222:AU222" si="440">IF(E222=4.5,1,0)</f>
        <v>0</v>
      </c>
      <c r="AK222">
        <f t="shared" si="440"/>
        <v>0</v>
      </c>
      <c r="AL222">
        <f t="shared" si="440"/>
        <v>0</v>
      </c>
      <c r="AM222">
        <f t="shared" si="440"/>
        <v>0</v>
      </c>
      <c r="AN222">
        <f t="shared" si="440"/>
        <v>0</v>
      </c>
      <c r="AO222">
        <f t="shared" si="440"/>
        <v>0</v>
      </c>
      <c r="AP222">
        <f t="shared" si="440"/>
        <v>0</v>
      </c>
      <c r="AQ222">
        <f t="shared" si="440"/>
        <v>0</v>
      </c>
      <c r="AR222">
        <f t="shared" si="440"/>
        <v>0</v>
      </c>
      <c r="AS222">
        <f t="shared" si="440"/>
        <v>0</v>
      </c>
      <c r="AT222">
        <f t="shared" si="440"/>
        <v>0</v>
      </c>
      <c r="AU222">
        <f t="shared" si="440"/>
        <v>0</v>
      </c>
      <c r="BK222" s="346"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5">
      <c r="A223" s="348"/>
      <c r="B223" s="351"/>
      <c r="C223" s="341"/>
      <c r="D223" s="176" t="s">
        <v>42</v>
      </c>
      <c r="E223" s="252"/>
      <c r="F223" s="252"/>
      <c r="G223" s="252"/>
      <c r="H223" s="252"/>
      <c r="I223" s="252"/>
      <c r="J223" s="252"/>
      <c r="K223" s="252"/>
      <c r="L223" s="252"/>
      <c r="M223" s="175"/>
      <c r="N223" s="175"/>
      <c r="O223" s="175"/>
      <c r="P223" s="175"/>
      <c r="Q223" s="183"/>
      <c r="R223" s="35">
        <f>IF(R222&lt;15,0,IF(R222&lt;30,1,IF(R222&lt;45,2,3)))</f>
        <v>0</v>
      </c>
      <c r="S223" s="344"/>
      <c r="AY223" t="str">
        <f t="shared" ref="AY223:BJ223" si="441">IF(AY224="","",COUNTIF($E224:$P224,AY224))</f>
        <v/>
      </c>
      <c r="AZ223" t="str">
        <f t="shared" si="441"/>
        <v/>
      </c>
      <c r="BA223" t="str">
        <f t="shared" si="441"/>
        <v/>
      </c>
      <c r="BB223" t="str">
        <f t="shared" si="441"/>
        <v/>
      </c>
      <c r="BC223" t="str">
        <f t="shared" si="441"/>
        <v/>
      </c>
      <c r="BD223" t="str">
        <f t="shared" si="441"/>
        <v/>
      </c>
      <c r="BE223" t="str">
        <f t="shared" si="441"/>
        <v/>
      </c>
      <c r="BF223" t="str">
        <f t="shared" si="441"/>
        <v/>
      </c>
      <c r="BG223" t="str">
        <f t="shared" si="441"/>
        <v/>
      </c>
      <c r="BH223" t="str">
        <f t="shared" si="441"/>
        <v/>
      </c>
      <c r="BI223" t="str">
        <f t="shared" si="441"/>
        <v/>
      </c>
      <c r="BJ223" t="str">
        <f t="shared" si="441"/>
        <v/>
      </c>
      <c r="BK223" s="346"/>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5">
      <c r="A224" s="349"/>
      <c r="B224" s="352"/>
      <c r="C224" s="342"/>
      <c r="D224" s="177" t="s">
        <v>44</v>
      </c>
      <c r="E224" s="252" t="str">
        <f>IF(E222&gt;0,1,"")</f>
        <v/>
      </c>
      <c r="F224" s="252" t="str">
        <f t="shared" ref="F224:P224" si="442">IF(F222&gt;0,1,"")</f>
        <v/>
      </c>
      <c r="G224" s="252" t="str">
        <f t="shared" si="442"/>
        <v/>
      </c>
      <c r="H224" s="252" t="str">
        <f t="shared" si="442"/>
        <v/>
      </c>
      <c r="I224" s="252" t="str">
        <f t="shared" si="442"/>
        <v/>
      </c>
      <c r="J224" s="252" t="str">
        <f t="shared" si="442"/>
        <v/>
      </c>
      <c r="K224" s="252" t="str">
        <f t="shared" si="442"/>
        <v/>
      </c>
      <c r="L224" s="252" t="str">
        <f t="shared" si="442"/>
        <v/>
      </c>
      <c r="M224" s="175" t="str">
        <f t="shared" si="442"/>
        <v/>
      </c>
      <c r="N224" s="175" t="str">
        <f t="shared" si="442"/>
        <v/>
      </c>
      <c r="O224" s="175" t="str">
        <f t="shared" si="442"/>
        <v/>
      </c>
      <c r="P224" s="175" t="str">
        <f t="shared" si="442"/>
        <v/>
      </c>
      <c r="Q224" s="184" t="str">
        <f t="shared" ref="Q224" si="443">IF(BK222="","",BK222)</f>
        <v/>
      </c>
      <c r="R224" s="38" t="str">
        <f>IF(BK222="","",BK222)</f>
        <v/>
      </c>
      <c r="S224" s="345"/>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6"/>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5">
      <c r="A225" s="347">
        <v>75</v>
      </c>
      <c r="B225" s="350"/>
      <c r="C225" s="340"/>
      <c r="D225" s="176" t="s">
        <v>38</v>
      </c>
      <c r="E225" s="252"/>
      <c r="F225" s="252"/>
      <c r="G225" s="252"/>
      <c r="H225" s="252"/>
      <c r="I225" s="252"/>
      <c r="J225" s="252"/>
      <c r="K225" s="252"/>
      <c r="L225" s="252"/>
      <c r="M225" s="175"/>
      <c r="N225" s="175"/>
      <c r="O225" s="175"/>
      <c r="P225" s="175"/>
      <c r="Q225" s="183" t="str">
        <f t="shared" ref="Q225" si="444">IF(BK225="","",BX227)</f>
        <v/>
      </c>
      <c r="R225" s="172"/>
      <c r="S225" s="343" t="str">
        <f>IF((COUNTBLANK(E225:Q225)+COUNTBLANK(E226:Q226)+COUNTBLANK(E227:Q227))/3=COUNTBLANK(E225:Q225),"","Bitte alle drei Zeilen ausfüllen")</f>
        <v/>
      </c>
      <c r="W225">
        <f t="shared" ref="W225:AH225" si="445">IF(E225=4.5,E226,0)</f>
        <v>0</v>
      </c>
      <c r="X225">
        <f t="shared" si="445"/>
        <v>0</v>
      </c>
      <c r="Y225">
        <f t="shared" si="445"/>
        <v>0</v>
      </c>
      <c r="Z225">
        <f t="shared" si="445"/>
        <v>0</v>
      </c>
      <c r="AA225">
        <f t="shared" si="445"/>
        <v>0</v>
      </c>
      <c r="AB225">
        <f t="shared" si="445"/>
        <v>0</v>
      </c>
      <c r="AC225">
        <f t="shared" si="445"/>
        <v>0</v>
      </c>
      <c r="AD225">
        <f t="shared" si="445"/>
        <v>0</v>
      </c>
      <c r="AE225">
        <f t="shared" si="445"/>
        <v>0</v>
      </c>
      <c r="AF225">
        <f t="shared" si="445"/>
        <v>0</v>
      </c>
      <c r="AG225">
        <f t="shared" si="445"/>
        <v>0</v>
      </c>
      <c r="AH225">
        <f t="shared" si="445"/>
        <v>0</v>
      </c>
      <c r="AJ225">
        <f t="shared" ref="AJ225:AU225" si="446">IF(E225=4.5,1,0)</f>
        <v>0</v>
      </c>
      <c r="AK225">
        <f t="shared" si="446"/>
        <v>0</v>
      </c>
      <c r="AL225">
        <f t="shared" si="446"/>
        <v>0</v>
      </c>
      <c r="AM225">
        <f t="shared" si="446"/>
        <v>0</v>
      </c>
      <c r="AN225">
        <f t="shared" si="446"/>
        <v>0</v>
      </c>
      <c r="AO225">
        <f t="shared" si="446"/>
        <v>0</v>
      </c>
      <c r="AP225">
        <f t="shared" si="446"/>
        <v>0</v>
      </c>
      <c r="AQ225">
        <f t="shared" si="446"/>
        <v>0</v>
      </c>
      <c r="AR225">
        <f t="shared" si="446"/>
        <v>0</v>
      </c>
      <c r="AS225">
        <f t="shared" si="446"/>
        <v>0</v>
      </c>
      <c r="AT225">
        <f t="shared" si="446"/>
        <v>0</v>
      </c>
      <c r="AU225">
        <f t="shared" si="446"/>
        <v>0</v>
      </c>
      <c r="BK225" s="346"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5">
      <c r="A226" s="348"/>
      <c r="B226" s="351"/>
      <c r="C226" s="341"/>
      <c r="D226" s="176" t="s">
        <v>42</v>
      </c>
      <c r="E226" s="252"/>
      <c r="F226" s="252"/>
      <c r="G226" s="252"/>
      <c r="H226" s="252"/>
      <c r="I226" s="252"/>
      <c r="J226" s="252"/>
      <c r="K226" s="252"/>
      <c r="L226" s="252"/>
      <c r="M226" s="175"/>
      <c r="N226" s="175"/>
      <c r="O226" s="175"/>
      <c r="P226" s="175"/>
      <c r="Q226" s="183"/>
      <c r="R226" s="35">
        <f>IF(R225&lt;15,0,IF(R225&lt;30,1,IF(R225&lt;45,2,3)))</f>
        <v>0</v>
      </c>
      <c r="S226" s="344"/>
      <c r="AY226" t="str">
        <f t="shared" ref="AY226:BJ226" si="447">IF(AY227="","",COUNTIF($E227:$P227,AY227))</f>
        <v/>
      </c>
      <c r="AZ226" t="str">
        <f t="shared" si="447"/>
        <v/>
      </c>
      <c r="BA226" t="str">
        <f t="shared" si="447"/>
        <v/>
      </c>
      <c r="BB226" t="str">
        <f t="shared" si="447"/>
        <v/>
      </c>
      <c r="BC226" t="str">
        <f t="shared" si="447"/>
        <v/>
      </c>
      <c r="BD226" t="str">
        <f t="shared" si="447"/>
        <v/>
      </c>
      <c r="BE226" t="str">
        <f t="shared" si="447"/>
        <v/>
      </c>
      <c r="BF226" t="str">
        <f t="shared" si="447"/>
        <v/>
      </c>
      <c r="BG226" t="str">
        <f t="shared" si="447"/>
        <v/>
      </c>
      <c r="BH226" t="str">
        <f t="shared" si="447"/>
        <v/>
      </c>
      <c r="BI226" t="str">
        <f t="shared" si="447"/>
        <v/>
      </c>
      <c r="BJ226" t="str">
        <f t="shared" si="447"/>
        <v/>
      </c>
      <c r="BK226" s="346"/>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5">
      <c r="A227" s="349"/>
      <c r="B227" s="352"/>
      <c r="C227" s="342"/>
      <c r="D227" s="177" t="s">
        <v>44</v>
      </c>
      <c r="E227" s="252" t="str">
        <f>IF(E225&gt;0,1,"")</f>
        <v/>
      </c>
      <c r="F227" s="252" t="str">
        <f t="shared" ref="F227:P227" si="448">IF(F225&gt;0,1,"")</f>
        <v/>
      </c>
      <c r="G227" s="252" t="str">
        <f t="shared" si="448"/>
        <v/>
      </c>
      <c r="H227" s="252" t="str">
        <f t="shared" si="448"/>
        <v/>
      </c>
      <c r="I227" s="252" t="str">
        <f t="shared" si="448"/>
        <v/>
      </c>
      <c r="J227" s="252" t="str">
        <f t="shared" si="448"/>
        <v/>
      </c>
      <c r="K227" s="252" t="str">
        <f t="shared" si="448"/>
        <v/>
      </c>
      <c r="L227" s="252" t="str">
        <f t="shared" si="448"/>
        <v/>
      </c>
      <c r="M227" s="175" t="str">
        <f t="shared" si="448"/>
        <v/>
      </c>
      <c r="N227" s="175" t="str">
        <f t="shared" si="448"/>
        <v/>
      </c>
      <c r="O227" s="175" t="str">
        <f t="shared" si="448"/>
        <v/>
      </c>
      <c r="P227" s="175" t="str">
        <f t="shared" si="448"/>
        <v/>
      </c>
      <c r="Q227" s="184" t="str">
        <f t="shared" ref="Q227" si="449">IF(BK225="","",BK225)</f>
        <v/>
      </c>
      <c r="R227" s="38" t="str">
        <f>IF(BK225="","",BK225)</f>
        <v/>
      </c>
      <c r="S227" s="345"/>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6"/>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5">
      <c r="A228" s="347">
        <v>76</v>
      </c>
      <c r="B228" s="350"/>
      <c r="C228" s="340"/>
      <c r="D228" s="176" t="s">
        <v>38</v>
      </c>
      <c r="E228" s="252"/>
      <c r="F228" s="252"/>
      <c r="G228" s="252"/>
      <c r="H228" s="252"/>
      <c r="I228" s="252"/>
      <c r="J228" s="252"/>
      <c r="K228" s="252"/>
      <c r="L228" s="252"/>
      <c r="M228" s="175"/>
      <c r="N228" s="175"/>
      <c r="O228" s="175"/>
      <c r="P228" s="175"/>
      <c r="Q228" s="183" t="str">
        <f t="shared" ref="Q228" si="450">IF(BK228="","",BX230)</f>
        <v/>
      </c>
      <c r="R228" s="172"/>
      <c r="S228" s="343" t="str">
        <f>IF((COUNTBLANK(E228:Q228)+COUNTBLANK(E229:Q229)+COUNTBLANK(E230:Q230))/3=COUNTBLANK(E228:Q228),"","Bitte alle drei Zeilen ausfüllen")</f>
        <v/>
      </c>
      <c r="W228">
        <f t="shared" ref="W228:AH228" si="451">IF(E228=4.5,E229,0)</f>
        <v>0</v>
      </c>
      <c r="X228">
        <f t="shared" si="451"/>
        <v>0</v>
      </c>
      <c r="Y228">
        <f t="shared" si="451"/>
        <v>0</v>
      </c>
      <c r="Z228">
        <f t="shared" si="451"/>
        <v>0</v>
      </c>
      <c r="AA228">
        <f t="shared" si="451"/>
        <v>0</v>
      </c>
      <c r="AB228">
        <f t="shared" si="451"/>
        <v>0</v>
      </c>
      <c r="AC228">
        <f t="shared" si="451"/>
        <v>0</v>
      </c>
      <c r="AD228">
        <f t="shared" si="451"/>
        <v>0</v>
      </c>
      <c r="AE228">
        <f t="shared" si="451"/>
        <v>0</v>
      </c>
      <c r="AF228">
        <f t="shared" si="451"/>
        <v>0</v>
      </c>
      <c r="AG228">
        <f t="shared" si="451"/>
        <v>0</v>
      </c>
      <c r="AH228">
        <f t="shared" si="451"/>
        <v>0</v>
      </c>
      <c r="AJ228">
        <f t="shared" ref="AJ228:AU228" si="452">IF(E228=4.5,1,0)</f>
        <v>0</v>
      </c>
      <c r="AK228">
        <f t="shared" si="452"/>
        <v>0</v>
      </c>
      <c r="AL228">
        <f t="shared" si="452"/>
        <v>0</v>
      </c>
      <c r="AM228">
        <f t="shared" si="452"/>
        <v>0</v>
      </c>
      <c r="AN228">
        <f t="shared" si="452"/>
        <v>0</v>
      </c>
      <c r="AO228">
        <f t="shared" si="452"/>
        <v>0</v>
      </c>
      <c r="AP228">
        <f t="shared" si="452"/>
        <v>0</v>
      </c>
      <c r="AQ228">
        <f t="shared" si="452"/>
        <v>0</v>
      </c>
      <c r="AR228">
        <f t="shared" si="452"/>
        <v>0</v>
      </c>
      <c r="AS228">
        <f t="shared" si="452"/>
        <v>0</v>
      </c>
      <c r="AT228">
        <f t="shared" si="452"/>
        <v>0</v>
      </c>
      <c r="AU228">
        <f t="shared" si="452"/>
        <v>0</v>
      </c>
      <c r="BK228" s="346"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5">
      <c r="A229" s="348"/>
      <c r="B229" s="351"/>
      <c r="C229" s="341"/>
      <c r="D229" s="176" t="s">
        <v>42</v>
      </c>
      <c r="E229" s="252"/>
      <c r="F229" s="252"/>
      <c r="G229" s="252"/>
      <c r="H229" s="252"/>
      <c r="I229" s="252"/>
      <c r="J229" s="252"/>
      <c r="K229" s="252"/>
      <c r="L229" s="252"/>
      <c r="M229" s="175"/>
      <c r="N229" s="175"/>
      <c r="O229" s="175"/>
      <c r="P229" s="175"/>
      <c r="Q229" s="183"/>
      <c r="R229" s="35">
        <f>IF(R228&lt;15,0,IF(R228&lt;30,1,IF(R228&lt;45,2,3)))</f>
        <v>0</v>
      </c>
      <c r="S229" s="344"/>
      <c r="AY229" t="str">
        <f t="shared" ref="AY229:BJ229" si="453">IF(AY230="","",COUNTIF($E230:$P230,AY230))</f>
        <v/>
      </c>
      <c r="AZ229" t="str">
        <f t="shared" si="453"/>
        <v/>
      </c>
      <c r="BA229" t="str">
        <f t="shared" si="453"/>
        <v/>
      </c>
      <c r="BB229" t="str">
        <f t="shared" si="453"/>
        <v/>
      </c>
      <c r="BC229" t="str">
        <f t="shared" si="453"/>
        <v/>
      </c>
      <c r="BD229" t="str">
        <f t="shared" si="453"/>
        <v/>
      </c>
      <c r="BE229" t="str">
        <f t="shared" si="453"/>
        <v/>
      </c>
      <c r="BF229" t="str">
        <f t="shared" si="453"/>
        <v/>
      </c>
      <c r="BG229" t="str">
        <f t="shared" si="453"/>
        <v/>
      </c>
      <c r="BH229" t="str">
        <f t="shared" si="453"/>
        <v/>
      </c>
      <c r="BI229" t="str">
        <f t="shared" si="453"/>
        <v/>
      </c>
      <c r="BJ229" t="str">
        <f t="shared" si="453"/>
        <v/>
      </c>
      <c r="BK229" s="346"/>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5">
      <c r="A230" s="349"/>
      <c r="B230" s="352"/>
      <c r="C230" s="342"/>
      <c r="D230" s="177" t="s">
        <v>44</v>
      </c>
      <c r="E230" s="252" t="str">
        <f>IF(E228&gt;0,1,"")</f>
        <v/>
      </c>
      <c r="F230" s="252" t="str">
        <f t="shared" ref="F230:P230" si="454">IF(F228&gt;0,1,"")</f>
        <v/>
      </c>
      <c r="G230" s="252" t="str">
        <f t="shared" si="454"/>
        <v/>
      </c>
      <c r="H230" s="252" t="str">
        <f t="shared" si="454"/>
        <v/>
      </c>
      <c r="I230" s="252" t="str">
        <f t="shared" si="454"/>
        <v/>
      </c>
      <c r="J230" s="252" t="str">
        <f t="shared" si="454"/>
        <v/>
      </c>
      <c r="K230" s="252" t="str">
        <f t="shared" si="454"/>
        <v/>
      </c>
      <c r="L230" s="252" t="str">
        <f t="shared" si="454"/>
        <v/>
      </c>
      <c r="M230" s="175" t="str">
        <f t="shared" si="454"/>
        <v/>
      </c>
      <c r="N230" s="175" t="str">
        <f t="shared" si="454"/>
        <v/>
      </c>
      <c r="O230" s="175" t="str">
        <f t="shared" si="454"/>
        <v/>
      </c>
      <c r="P230" s="175" t="str">
        <f t="shared" si="454"/>
        <v/>
      </c>
      <c r="Q230" s="184" t="str">
        <f t="shared" ref="Q230" si="455">IF(BK228="","",BK228)</f>
        <v/>
      </c>
      <c r="R230" s="38" t="str">
        <f>IF(BK228="","",BK228)</f>
        <v/>
      </c>
      <c r="S230" s="345"/>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6"/>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5">
      <c r="A231" s="347">
        <v>77</v>
      </c>
      <c r="B231" s="350"/>
      <c r="C231" s="340"/>
      <c r="D231" s="176" t="s">
        <v>38</v>
      </c>
      <c r="E231" s="252"/>
      <c r="F231" s="252"/>
      <c r="G231" s="252"/>
      <c r="H231" s="252"/>
      <c r="I231" s="252"/>
      <c r="J231" s="252"/>
      <c r="K231" s="252"/>
      <c r="L231" s="252"/>
      <c r="M231" s="175"/>
      <c r="N231" s="175"/>
      <c r="O231" s="175"/>
      <c r="P231" s="175"/>
      <c r="Q231" s="183" t="str">
        <f t="shared" ref="Q231" si="456">IF(BK231="","",BX233)</f>
        <v/>
      </c>
      <c r="R231" s="172"/>
      <c r="S231" s="343" t="str">
        <f>IF((COUNTBLANK(E231:Q231)+COUNTBLANK(E232:Q232)+COUNTBLANK(E233:Q233))/3=COUNTBLANK(E231:Q231),"","Bitte alle drei Zeilen ausfüllen")</f>
        <v/>
      </c>
      <c r="W231">
        <f t="shared" ref="W231:AH231" si="457">IF(E231=4.5,E232,0)</f>
        <v>0</v>
      </c>
      <c r="X231">
        <f t="shared" si="457"/>
        <v>0</v>
      </c>
      <c r="Y231">
        <f t="shared" si="457"/>
        <v>0</v>
      </c>
      <c r="Z231">
        <f t="shared" si="457"/>
        <v>0</v>
      </c>
      <c r="AA231">
        <f t="shared" si="457"/>
        <v>0</v>
      </c>
      <c r="AB231">
        <f t="shared" si="457"/>
        <v>0</v>
      </c>
      <c r="AC231">
        <f t="shared" si="457"/>
        <v>0</v>
      </c>
      <c r="AD231">
        <f t="shared" si="457"/>
        <v>0</v>
      </c>
      <c r="AE231">
        <f t="shared" si="457"/>
        <v>0</v>
      </c>
      <c r="AF231">
        <f t="shared" si="457"/>
        <v>0</v>
      </c>
      <c r="AG231">
        <f t="shared" si="457"/>
        <v>0</v>
      </c>
      <c r="AH231">
        <f t="shared" si="457"/>
        <v>0</v>
      </c>
      <c r="AJ231">
        <f t="shared" ref="AJ231:AU231" si="458">IF(E231=4.5,1,0)</f>
        <v>0</v>
      </c>
      <c r="AK231">
        <f t="shared" si="458"/>
        <v>0</v>
      </c>
      <c r="AL231">
        <f t="shared" si="458"/>
        <v>0</v>
      </c>
      <c r="AM231">
        <f t="shared" si="458"/>
        <v>0</v>
      </c>
      <c r="AN231">
        <f t="shared" si="458"/>
        <v>0</v>
      </c>
      <c r="AO231">
        <f t="shared" si="458"/>
        <v>0</v>
      </c>
      <c r="AP231">
        <f t="shared" si="458"/>
        <v>0</v>
      </c>
      <c r="AQ231">
        <f t="shared" si="458"/>
        <v>0</v>
      </c>
      <c r="AR231">
        <f t="shared" si="458"/>
        <v>0</v>
      </c>
      <c r="AS231">
        <f t="shared" si="458"/>
        <v>0</v>
      </c>
      <c r="AT231">
        <f t="shared" si="458"/>
        <v>0</v>
      </c>
      <c r="AU231">
        <f t="shared" si="458"/>
        <v>0</v>
      </c>
      <c r="BK231" s="346"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5">
      <c r="A232" s="348"/>
      <c r="B232" s="351"/>
      <c r="C232" s="341"/>
      <c r="D232" s="176" t="s">
        <v>42</v>
      </c>
      <c r="E232" s="252"/>
      <c r="F232" s="252"/>
      <c r="G232" s="252"/>
      <c r="H232" s="252"/>
      <c r="I232" s="252"/>
      <c r="J232" s="252"/>
      <c r="K232" s="252"/>
      <c r="L232" s="252"/>
      <c r="M232" s="175"/>
      <c r="N232" s="175"/>
      <c r="O232" s="175"/>
      <c r="P232" s="175"/>
      <c r="Q232" s="183"/>
      <c r="R232" s="35">
        <f>IF(R231&lt;15,0,IF(R231&lt;30,1,IF(R231&lt;45,2,3)))</f>
        <v>0</v>
      </c>
      <c r="S232" s="344"/>
      <c r="AY232" t="str">
        <f t="shared" ref="AY232:BJ232" si="459">IF(AY233="","",COUNTIF($E233:$P233,AY233))</f>
        <v/>
      </c>
      <c r="AZ232" t="str">
        <f t="shared" si="459"/>
        <v/>
      </c>
      <c r="BA232" t="str">
        <f t="shared" si="459"/>
        <v/>
      </c>
      <c r="BB232" t="str">
        <f t="shared" si="459"/>
        <v/>
      </c>
      <c r="BC232" t="str">
        <f t="shared" si="459"/>
        <v/>
      </c>
      <c r="BD232" t="str">
        <f t="shared" si="459"/>
        <v/>
      </c>
      <c r="BE232" t="str">
        <f t="shared" si="459"/>
        <v/>
      </c>
      <c r="BF232" t="str">
        <f t="shared" si="459"/>
        <v/>
      </c>
      <c r="BG232" t="str">
        <f t="shared" si="459"/>
        <v/>
      </c>
      <c r="BH232" t="str">
        <f t="shared" si="459"/>
        <v/>
      </c>
      <c r="BI232" t="str">
        <f t="shared" si="459"/>
        <v/>
      </c>
      <c r="BJ232" t="str">
        <f t="shared" si="459"/>
        <v/>
      </c>
      <c r="BK232" s="346"/>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5">
      <c r="A233" s="349"/>
      <c r="B233" s="352"/>
      <c r="C233" s="342"/>
      <c r="D233" s="177" t="s">
        <v>44</v>
      </c>
      <c r="E233" s="252" t="str">
        <f>IF(E231&gt;0,1,"")</f>
        <v/>
      </c>
      <c r="F233" s="252" t="str">
        <f t="shared" ref="F233:P233" si="460">IF(F231&gt;0,1,"")</f>
        <v/>
      </c>
      <c r="G233" s="252" t="str">
        <f t="shared" si="460"/>
        <v/>
      </c>
      <c r="H233" s="252" t="str">
        <f t="shared" si="460"/>
        <v/>
      </c>
      <c r="I233" s="252" t="str">
        <f t="shared" si="460"/>
        <v/>
      </c>
      <c r="J233" s="252" t="str">
        <f t="shared" si="460"/>
        <v/>
      </c>
      <c r="K233" s="252" t="str">
        <f t="shared" si="460"/>
        <v/>
      </c>
      <c r="L233" s="252" t="str">
        <f t="shared" si="460"/>
        <v/>
      </c>
      <c r="M233" s="175" t="str">
        <f t="shared" si="460"/>
        <v/>
      </c>
      <c r="N233" s="175" t="str">
        <f t="shared" si="460"/>
        <v/>
      </c>
      <c r="O233" s="175" t="str">
        <f t="shared" si="460"/>
        <v/>
      </c>
      <c r="P233" s="175" t="str">
        <f t="shared" si="460"/>
        <v/>
      </c>
      <c r="Q233" s="184" t="str">
        <f t="shared" ref="Q233" si="461">IF(BK231="","",BK231)</f>
        <v/>
      </c>
      <c r="R233" s="38" t="str">
        <f>IF(BK231="","",BK231)</f>
        <v/>
      </c>
      <c r="S233" s="345"/>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6"/>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5">
      <c r="A234" s="347">
        <v>78</v>
      </c>
      <c r="B234" s="350"/>
      <c r="C234" s="340"/>
      <c r="D234" s="176" t="s">
        <v>38</v>
      </c>
      <c r="E234" s="252"/>
      <c r="F234" s="252"/>
      <c r="G234" s="252"/>
      <c r="H234" s="252"/>
      <c r="I234" s="252"/>
      <c r="J234" s="252"/>
      <c r="K234" s="252"/>
      <c r="L234" s="252"/>
      <c r="M234" s="175"/>
      <c r="N234" s="175"/>
      <c r="O234" s="175"/>
      <c r="P234" s="175"/>
      <c r="Q234" s="183" t="str">
        <f t="shared" ref="Q234" si="462">IF(BK234="","",BX236)</f>
        <v/>
      </c>
      <c r="R234" s="172"/>
      <c r="S234" s="343" t="str">
        <f>IF((COUNTBLANK(E234:Q234)+COUNTBLANK(E235:Q235)+COUNTBLANK(E236:Q236))/3=COUNTBLANK(E234:Q234),"","Bitte alle drei Zeilen ausfüllen")</f>
        <v/>
      </c>
      <c r="W234">
        <f t="shared" ref="W234:AH234" si="463">IF(E234=4.5,E235,0)</f>
        <v>0</v>
      </c>
      <c r="X234">
        <f t="shared" si="463"/>
        <v>0</v>
      </c>
      <c r="Y234">
        <f t="shared" si="463"/>
        <v>0</v>
      </c>
      <c r="Z234">
        <f t="shared" si="463"/>
        <v>0</v>
      </c>
      <c r="AA234">
        <f t="shared" si="463"/>
        <v>0</v>
      </c>
      <c r="AB234">
        <f t="shared" si="463"/>
        <v>0</v>
      </c>
      <c r="AC234">
        <f t="shared" si="463"/>
        <v>0</v>
      </c>
      <c r="AD234">
        <f t="shared" si="463"/>
        <v>0</v>
      </c>
      <c r="AE234">
        <f t="shared" si="463"/>
        <v>0</v>
      </c>
      <c r="AF234">
        <f t="shared" si="463"/>
        <v>0</v>
      </c>
      <c r="AG234">
        <f t="shared" si="463"/>
        <v>0</v>
      </c>
      <c r="AH234">
        <f t="shared" si="463"/>
        <v>0</v>
      </c>
      <c r="AJ234">
        <f t="shared" ref="AJ234:AU234" si="464">IF(E234=4.5,1,0)</f>
        <v>0</v>
      </c>
      <c r="AK234">
        <f t="shared" si="464"/>
        <v>0</v>
      </c>
      <c r="AL234">
        <f t="shared" si="464"/>
        <v>0</v>
      </c>
      <c r="AM234">
        <f t="shared" si="464"/>
        <v>0</v>
      </c>
      <c r="AN234">
        <f t="shared" si="464"/>
        <v>0</v>
      </c>
      <c r="AO234">
        <f t="shared" si="464"/>
        <v>0</v>
      </c>
      <c r="AP234">
        <f t="shared" si="464"/>
        <v>0</v>
      </c>
      <c r="AQ234">
        <f t="shared" si="464"/>
        <v>0</v>
      </c>
      <c r="AR234">
        <f t="shared" si="464"/>
        <v>0</v>
      </c>
      <c r="AS234">
        <f t="shared" si="464"/>
        <v>0</v>
      </c>
      <c r="AT234">
        <f t="shared" si="464"/>
        <v>0</v>
      </c>
      <c r="AU234">
        <f t="shared" si="464"/>
        <v>0</v>
      </c>
      <c r="BK234" s="346"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5">
      <c r="A235" s="348"/>
      <c r="B235" s="351"/>
      <c r="C235" s="341"/>
      <c r="D235" s="176" t="s">
        <v>42</v>
      </c>
      <c r="E235" s="252"/>
      <c r="F235" s="252"/>
      <c r="G235" s="252"/>
      <c r="H235" s="252"/>
      <c r="I235" s="252"/>
      <c r="J235" s="252"/>
      <c r="K235" s="252"/>
      <c r="L235" s="252"/>
      <c r="M235" s="175"/>
      <c r="N235" s="175"/>
      <c r="O235" s="175"/>
      <c r="P235" s="175"/>
      <c r="Q235" s="183"/>
      <c r="R235" s="35">
        <f>IF(R234&lt;15,0,IF(R234&lt;30,1,IF(R234&lt;45,2,3)))</f>
        <v>0</v>
      </c>
      <c r="S235" s="344"/>
      <c r="AY235" t="str">
        <f t="shared" ref="AY235:BJ235" si="465">IF(AY236="","",COUNTIF($E236:$P236,AY236))</f>
        <v/>
      </c>
      <c r="AZ235" t="str">
        <f t="shared" si="465"/>
        <v/>
      </c>
      <c r="BA235" t="str">
        <f t="shared" si="465"/>
        <v/>
      </c>
      <c r="BB235" t="str">
        <f t="shared" si="465"/>
        <v/>
      </c>
      <c r="BC235" t="str">
        <f t="shared" si="465"/>
        <v/>
      </c>
      <c r="BD235" t="str">
        <f t="shared" si="465"/>
        <v/>
      </c>
      <c r="BE235" t="str">
        <f t="shared" si="465"/>
        <v/>
      </c>
      <c r="BF235" t="str">
        <f t="shared" si="465"/>
        <v/>
      </c>
      <c r="BG235" t="str">
        <f t="shared" si="465"/>
        <v/>
      </c>
      <c r="BH235" t="str">
        <f t="shared" si="465"/>
        <v/>
      </c>
      <c r="BI235" t="str">
        <f t="shared" si="465"/>
        <v/>
      </c>
      <c r="BJ235" t="str">
        <f t="shared" si="465"/>
        <v/>
      </c>
      <c r="BK235" s="346"/>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5">
      <c r="A236" s="349"/>
      <c r="B236" s="352"/>
      <c r="C236" s="342"/>
      <c r="D236" s="177" t="s">
        <v>44</v>
      </c>
      <c r="E236" s="252" t="str">
        <f>IF(E234&gt;0,1,"")</f>
        <v/>
      </c>
      <c r="F236" s="252" t="str">
        <f t="shared" ref="F236:P236" si="466">IF(F234&gt;0,1,"")</f>
        <v/>
      </c>
      <c r="G236" s="252" t="str">
        <f t="shared" si="466"/>
        <v/>
      </c>
      <c r="H236" s="252" t="str">
        <f t="shared" si="466"/>
        <v/>
      </c>
      <c r="I236" s="252" t="str">
        <f t="shared" si="466"/>
        <v/>
      </c>
      <c r="J236" s="252" t="str">
        <f t="shared" si="466"/>
        <v/>
      </c>
      <c r="K236" s="252" t="str">
        <f t="shared" si="466"/>
        <v/>
      </c>
      <c r="L236" s="252" t="str">
        <f t="shared" si="466"/>
        <v/>
      </c>
      <c r="M236" s="175" t="str">
        <f t="shared" si="466"/>
        <v/>
      </c>
      <c r="N236" s="175" t="str">
        <f t="shared" si="466"/>
        <v/>
      </c>
      <c r="O236" s="175" t="str">
        <f t="shared" si="466"/>
        <v/>
      </c>
      <c r="P236" s="175" t="str">
        <f t="shared" si="466"/>
        <v/>
      </c>
      <c r="Q236" s="184" t="str">
        <f t="shared" ref="Q236" si="467">IF(BK234="","",BK234)</f>
        <v/>
      </c>
      <c r="R236" s="38" t="str">
        <f>IF(BK234="","",BK234)</f>
        <v/>
      </c>
      <c r="S236" s="345"/>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6"/>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5">
      <c r="A237" s="347">
        <v>79</v>
      </c>
      <c r="B237" s="350"/>
      <c r="C237" s="340"/>
      <c r="D237" s="176" t="s">
        <v>38</v>
      </c>
      <c r="E237" s="252"/>
      <c r="F237" s="252"/>
      <c r="G237" s="252"/>
      <c r="H237" s="252"/>
      <c r="I237" s="252"/>
      <c r="J237" s="252"/>
      <c r="K237" s="252"/>
      <c r="L237" s="252"/>
      <c r="M237" s="175"/>
      <c r="N237" s="175"/>
      <c r="O237" s="175"/>
      <c r="P237" s="175"/>
      <c r="Q237" s="183" t="str">
        <f t="shared" ref="Q237" si="468">IF(BK237="","",BX239)</f>
        <v/>
      </c>
      <c r="R237" s="172"/>
      <c r="S237" s="343" t="str">
        <f>IF((COUNTBLANK(E237:Q237)+COUNTBLANK(E238:Q238)+COUNTBLANK(E239:Q239))/3=COUNTBLANK(E237:Q237),"","Bitte alle drei Zeilen ausfüllen")</f>
        <v/>
      </c>
      <c r="W237">
        <f t="shared" ref="W237:AH237" si="469">IF(E237=4.5,E238,0)</f>
        <v>0</v>
      </c>
      <c r="X237">
        <f t="shared" si="469"/>
        <v>0</v>
      </c>
      <c r="Y237">
        <f t="shared" si="469"/>
        <v>0</v>
      </c>
      <c r="Z237">
        <f t="shared" si="469"/>
        <v>0</v>
      </c>
      <c r="AA237">
        <f t="shared" si="469"/>
        <v>0</v>
      </c>
      <c r="AB237">
        <f t="shared" si="469"/>
        <v>0</v>
      </c>
      <c r="AC237">
        <f t="shared" si="469"/>
        <v>0</v>
      </c>
      <c r="AD237">
        <f t="shared" si="469"/>
        <v>0</v>
      </c>
      <c r="AE237">
        <f t="shared" si="469"/>
        <v>0</v>
      </c>
      <c r="AF237">
        <f t="shared" si="469"/>
        <v>0</v>
      </c>
      <c r="AG237">
        <f t="shared" si="469"/>
        <v>0</v>
      </c>
      <c r="AH237">
        <f t="shared" si="469"/>
        <v>0</v>
      </c>
      <c r="AJ237">
        <f t="shared" ref="AJ237:AU237" si="470">IF(E237=4.5,1,0)</f>
        <v>0</v>
      </c>
      <c r="AK237">
        <f t="shared" si="470"/>
        <v>0</v>
      </c>
      <c r="AL237">
        <f t="shared" si="470"/>
        <v>0</v>
      </c>
      <c r="AM237">
        <f t="shared" si="470"/>
        <v>0</v>
      </c>
      <c r="AN237">
        <f t="shared" si="470"/>
        <v>0</v>
      </c>
      <c r="AO237">
        <f t="shared" si="470"/>
        <v>0</v>
      </c>
      <c r="AP237">
        <f t="shared" si="470"/>
        <v>0</v>
      </c>
      <c r="AQ237">
        <f t="shared" si="470"/>
        <v>0</v>
      </c>
      <c r="AR237">
        <f t="shared" si="470"/>
        <v>0</v>
      </c>
      <c r="AS237">
        <f t="shared" si="470"/>
        <v>0</v>
      </c>
      <c r="AT237">
        <f t="shared" si="470"/>
        <v>0</v>
      </c>
      <c r="AU237">
        <f t="shared" si="470"/>
        <v>0</v>
      </c>
      <c r="BK237" s="346"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5">
      <c r="A238" s="348"/>
      <c r="B238" s="351"/>
      <c r="C238" s="341"/>
      <c r="D238" s="176" t="s">
        <v>42</v>
      </c>
      <c r="E238" s="252"/>
      <c r="F238" s="252"/>
      <c r="G238" s="252"/>
      <c r="H238" s="252"/>
      <c r="I238" s="252"/>
      <c r="J238" s="252"/>
      <c r="K238" s="252"/>
      <c r="L238" s="252"/>
      <c r="M238" s="175"/>
      <c r="N238" s="175"/>
      <c r="O238" s="175"/>
      <c r="P238" s="175"/>
      <c r="Q238" s="183"/>
      <c r="R238" s="35">
        <f>IF(R237&lt;15,0,IF(R237&lt;30,1,IF(R237&lt;45,2,3)))</f>
        <v>0</v>
      </c>
      <c r="S238" s="344"/>
      <c r="AY238" t="str">
        <f t="shared" ref="AY238:BJ238" si="471">IF(AY239="","",COUNTIF($E239:$P239,AY239))</f>
        <v/>
      </c>
      <c r="AZ238" t="str">
        <f t="shared" si="471"/>
        <v/>
      </c>
      <c r="BA238" t="str">
        <f t="shared" si="471"/>
        <v/>
      </c>
      <c r="BB238" t="str">
        <f t="shared" si="471"/>
        <v/>
      </c>
      <c r="BC238" t="str">
        <f t="shared" si="471"/>
        <v/>
      </c>
      <c r="BD238" t="str">
        <f t="shared" si="471"/>
        <v/>
      </c>
      <c r="BE238" t="str">
        <f t="shared" si="471"/>
        <v/>
      </c>
      <c r="BF238" t="str">
        <f t="shared" si="471"/>
        <v/>
      </c>
      <c r="BG238" t="str">
        <f t="shared" si="471"/>
        <v/>
      </c>
      <c r="BH238" t="str">
        <f t="shared" si="471"/>
        <v/>
      </c>
      <c r="BI238" t="str">
        <f t="shared" si="471"/>
        <v/>
      </c>
      <c r="BJ238" t="str">
        <f t="shared" si="471"/>
        <v/>
      </c>
      <c r="BK238" s="346"/>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5">
      <c r="A239" s="349"/>
      <c r="B239" s="352"/>
      <c r="C239" s="342"/>
      <c r="D239" s="177" t="s">
        <v>44</v>
      </c>
      <c r="E239" s="252" t="str">
        <f>IF(E237&gt;0,1,"")</f>
        <v/>
      </c>
      <c r="F239" s="252" t="str">
        <f t="shared" ref="F239:P239" si="472">IF(F237&gt;0,1,"")</f>
        <v/>
      </c>
      <c r="G239" s="252" t="str">
        <f t="shared" si="472"/>
        <v/>
      </c>
      <c r="H239" s="252" t="str">
        <f t="shared" si="472"/>
        <v/>
      </c>
      <c r="I239" s="252" t="str">
        <f t="shared" si="472"/>
        <v/>
      </c>
      <c r="J239" s="252" t="str">
        <f t="shared" si="472"/>
        <v/>
      </c>
      <c r="K239" s="252" t="str">
        <f t="shared" si="472"/>
        <v/>
      </c>
      <c r="L239" s="252" t="str">
        <f t="shared" si="472"/>
        <v/>
      </c>
      <c r="M239" s="175" t="str">
        <f t="shared" si="472"/>
        <v/>
      </c>
      <c r="N239" s="175" t="str">
        <f t="shared" si="472"/>
        <v/>
      </c>
      <c r="O239" s="175" t="str">
        <f t="shared" si="472"/>
        <v/>
      </c>
      <c r="P239" s="175" t="str">
        <f t="shared" si="472"/>
        <v/>
      </c>
      <c r="Q239" s="184" t="str">
        <f t="shared" ref="Q239" si="473">IF(BK237="","",BK237)</f>
        <v/>
      </c>
      <c r="R239" s="38" t="str">
        <f>IF(BK237="","",BK237)</f>
        <v/>
      </c>
      <c r="S239" s="345"/>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6"/>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5">
      <c r="A240" s="347">
        <v>80</v>
      </c>
      <c r="B240" s="350"/>
      <c r="C240" s="340"/>
      <c r="D240" s="176" t="s">
        <v>38</v>
      </c>
      <c r="E240" s="252"/>
      <c r="F240" s="252"/>
      <c r="G240" s="252"/>
      <c r="H240" s="252"/>
      <c r="I240" s="252"/>
      <c r="J240" s="252"/>
      <c r="K240" s="252"/>
      <c r="L240" s="252"/>
      <c r="M240" s="175"/>
      <c r="N240" s="175"/>
      <c r="O240" s="175"/>
      <c r="P240" s="175"/>
      <c r="Q240" s="183" t="str">
        <f t="shared" ref="Q240" si="474">IF(BK240="","",BX242)</f>
        <v/>
      </c>
      <c r="R240" s="172"/>
      <c r="S240" s="343" t="str">
        <f>IF((COUNTBLANK(E240:Q240)+COUNTBLANK(E241:Q241)+COUNTBLANK(E242:Q242))/3=COUNTBLANK(E240:Q240),"","Bitte alle drei Zeilen ausfüllen")</f>
        <v/>
      </c>
      <c r="W240">
        <f t="shared" ref="W240:AH240" si="475">IF(E240=4.5,E241,0)</f>
        <v>0</v>
      </c>
      <c r="X240">
        <f t="shared" si="475"/>
        <v>0</v>
      </c>
      <c r="Y240">
        <f t="shared" si="475"/>
        <v>0</v>
      </c>
      <c r="Z240">
        <f t="shared" si="475"/>
        <v>0</v>
      </c>
      <c r="AA240">
        <f t="shared" si="475"/>
        <v>0</v>
      </c>
      <c r="AB240">
        <f t="shared" si="475"/>
        <v>0</v>
      </c>
      <c r="AC240">
        <f t="shared" si="475"/>
        <v>0</v>
      </c>
      <c r="AD240">
        <f t="shared" si="475"/>
        <v>0</v>
      </c>
      <c r="AE240">
        <f t="shared" si="475"/>
        <v>0</v>
      </c>
      <c r="AF240">
        <f t="shared" si="475"/>
        <v>0</v>
      </c>
      <c r="AG240">
        <f t="shared" si="475"/>
        <v>0</v>
      </c>
      <c r="AH240">
        <f t="shared" si="475"/>
        <v>0</v>
      </c>
      <c r="AJ240">
        <f t="shared" ref="AJ240:AU240" si="476">IF(E240=4.5,1,0)</f>
        <v>0</v>
      </c>
      <c r="AK240">
        <f t="shared" si="476"/>
        <v>0</v>
      </c>
      <c r="AL240">
        <f t="shared" si="476"/>
        <v>0</v>
      </c>
      <c r="AM240">
        <f t="shared" si="476"/>
        <v>0</v>
      </c>
      <c r="AN240">
        <f t="shared" si="476"/>
        <v>0</v>
      </c>
      <c r="AO240">
        <f t="shared" si="476"/>
        <v>0</v>
      </c>
      <c r="AP240">
        <f t="shared" si="476"/>
        <v>0</v>
      </c>
      <c r="AQ240">
        <f t="shared" si="476"/>
        <v>0</v>
      </c>
      <c r="AR240">
        <f t="shared" si="476"/>
        <v>0</v>
      </c>
      <c r="AS240">
        <f t="shared" si="476"/>
        <v>0</v>
      </c>
      <c r="AT240">
        <f t="shared" si="476"/>
        <v>0</v>
      </c>
      <c r="AU240">
        <f t="shared" si="476"/>
        <v>0</v>
      </c>
      <c r="BK240" s="346"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5">
      <c r="A241" s="348"/>
      <c r="B241" s="351"/>
      <c r="C241" s="341"/>
      <c r="D241" s="176" t="s">
        <v>42</v>
      </c>
      <c r="E241" s="252"/>
      <c r="F241" s="252"/>
      <c r="G241" s="252"/>
      <c r="H241" s="252"/>
      <c r="I241" s="252"/>
      <c r="J241" s="252"/>
      <c r="K241" s="252"/>
      <c r="L241" s="252"/>
      <c r="M241" s="175"/>
      <c r="N241" s="175"/>
      <c r="O241" s="175"/>
      <c r="P241" s="175"/>
      <c r="Q241" s="183"/>
      <c r="R241" s="35">
        <f>IF(R240&lt;15,0,IF(R240&lt;30,1,IF(R240&lt;45,2,3)))</f>
        <v>0</v>
      </c>
      <c r="S241" s="344"/>
      <c r="AY241" t="str">
        <f t="shared" ref="AY241:BJ241" si="477">IF(AY242="","",COUNTIF($E242:$P242,AY242))</f>
        <v/>
      </c>
      <c r="AZ241" t="str">
        <f t="shared" si="477"/>
        <v/>
      </c>
      <c r="BA241" t="str">
        <f t="shared" si="477"/>
        <v/>
      </c>
      <c r="BB241" t="str">
        <f t="shared" si="477"/>
        <v/>
      </c>
      <c r="BC241" t="str">
        <f t="shared" si="477"/>
        <v/>
      </c>
      <c r="BD241" t="str">
        <f t="shared" si="477"/>
        <v/>
      </c>
      <c r="BE241" t="str">
        <f t="shared" si="477"/>
        <v/>
      </c>
      <c r="BF241" t="str">
        <f t="shared" si="477"/>
        <v/>
      </c>
      <c r="BG241" t="str">
        <f t="shared" si="477"/>
        <v/>
      </c>
      <c r="BH241" t="str">
        <f t="shared" si="477"/>
        <v/>
      </c>
      <c r="BI241" t="str">
        <f t="shared" si="477"/>
        <v/>
      </c>
      <c r="BJ241" t="str">
        <f t="shared" si="477"/>
        <v/>
      </c>
      <c r="BK241" s="346"/>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5">
      <c r="A242" s="349"/>
      <c r="B242" s="352"/>
      <c r="C242" s="342"/>
      <c r="D242" s="177" t="s">
        <v>44</v>
      </c>
      <c r="E242" s="252" t="str">
        <f>IF(E240&gt;0,1,"")</f>
        <v/>
      </c>
      <c r="F242" s="252" t="str">
        <f t="shared" ref="F242:P242" si="478">IF(F240&gt;0,1,"")</f>
        <v/>
      </c>
      <c r="G242" s="252" t="str">
        <f t="shared" si="478"/>
        <v/>
      </c>
      <c r="H242" s="252" t="str">
        <f t="shared" si="478"/>
        <v/>
      </c>
      <c r="I242" s="252" t="str">
        <f t="shared" si="478"/>
        <v/>
      </c>
      <c r="J242" s="252" t="str">
        <f t="shared" si="478"/>
        <v/>
      </c>
      <c r="K242" s="252" t="str">
        <f t="shared" si="478"/>
        <v/>
      </c>
      <c r="L242" s="252" t="str">
        <f t="shared" si="478"/>
        <v/>
      </c>
      <c r="M242" s="175" t="str">
        <f t="shared" si="478"/>
        <v/>
      </c>
      <c r="N242" s="175" t="str">
        <f t="shared" si="478"/>
        <v/>
      </c>
      <c r="O242" s="175" t="str">
        <f t="shared" si="478"/>
        <v/>
      </c>
      <c r="P242" s="175" t="str">
        <f t="shared" si="478"/>
        <v/>
      </c>
      <c r="Q242" s="184" t="str">
        <f t="shared" ref="Q242" si="479">IF(BK240="","",BK240)</f>
        <v/>
      </c>
      <c r="R242" s="38" t="str">
        <f>IF(BK240="","",BK240)</f>
        <v/>
      </c>
      <c r="S242" s="345"/>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6"/>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5">
      <c r="A243" s="347">
        <v>81</v>
      </c>
      <c r="B243" s="350"/>
      <c r="C243" s="340"/>
      <c r="D243" s="176" t="s">
        <v>38</v>
      </c>
      <c r="E243" s="252"/>
      <c r="F243" s="252"/>
      <c r="G243" s="252"/>
      <c r="H243" s="252"/>
      <c r="I243" s="252"/>
      <c r="J243" s="252"/>
      <c r="K243" s="252"/>
      <c r="L243" s="252"/>
      <c r="M243" s="175"/>
      <c r="N243" s="175"/>
      <c r="O243" s="175"/>
      <c r="P243" s="175"/>
      <c r="Q243" s="183" t="str">
        <f t="shared" ref="Q243" si="480">IF(BK243="","",BX245)</f>
        <v/>
      </c>
      <c r="R243" s="172"/>
      <c r="S243" s="343" t="str">
        <f>IF((COUNTBLANK(E243:Q243)+COUNTBLANK(E244:Q244)+COUNTBLANK(E245:Q245))/3=COUNTBLANK(E243:Q243),"","Bitte alle drei Zeilen ausfüllen")</f>
        <v/>
      </c>
      <c r="W243">
        <f t="shared" ref="W243:AH243" si="481">IF(E243=4.5,E244,0)</f>
        <v>0</v>
      </c>
      <c r="X243">
        <f t="shared" si="481"/>
        <v>0</v>
      </c>
      <c r="Y243">
        <f t="shared" si="481"/>
        <v>0</v>
      </c>
      <c r="Z243">
        <f t="shared" si="481"/>
        <v>0</v>
      </c>
      <c r="AA243">
        <f t="shared" si="481"/>
        <v>0</v>
      </c>
      <c r="AB243">
        <f t="shared" si="481"/>
        <v>0</v>
      </c>
      <c r="AC243">
        <f t="shared" si="481"/>
        <v>0</v>
      </c>
      <c r="AD243">
        <f t="shared" si="481"/>
        <v>0</v>
      </c>
      <c r="AE243">
        <f t="shared" si="481"/>
        <v>0</v>
      </c>
      <c r="AF243">
        <f t="shared" si="481"/>
        <v>0</v>
      </c>
      <c r="AG243">
        <f t="shared" si="481"/>
        <v>0</v>
      </c>
      <c r="AH243">
        <f t="shared" si="481"/>
        <v>0</v>
      </c>
      <c r="AJ243">
        <f t="shared" ref="AJ243:AU243" si="482">IF(E243=4.5,1,0)</f>
        <v>0</v>
      </c>
      <c r="AK243">
        <f t="shared" si="482"/>
        <v>0</v>
      </c>
      <c r="AL243">
        <f t="shared" si="482"/>
        <v>0</v>
      </c>
      <c r="AM243">
        <f t="shared" si="482"/>
        <v>0</v>
      </c>
      <c r="AN243">
        <f t="shared" si="482"/>
        <v>0</v>
      </c>
      <c r="AO243">
        <f t="shared" si="482"/>
        <v>0</v>
      </c>
      <c r="AP243">
        <f t="shared" si="482"/>
        <v>0</v>
      </c>
      <c r="AQ243">
        <f t="shared" si="482"/>
        <v>0</v>
      </c>
      <c r="AR243">
        <f t="shared" si="482"/>
        <v>0</v>
      </c>
      <c r="AS243">
        <f t="shared" si="482"/>
        <v>0</v>
      </c>
      <c r="AT243">
        <f t="shared" si="482"/>
        <v>0</v>
      </c>
      <c r="AU243">
        <f t="shared" si="482"/>
        <v>0</v>
      </c>
      <c r="BK243" s="346"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5">
      <c r="A244" s="348"/>
      <c r="B244" s="351"/>
      <c r="C244" s="341"/>
      <c r="D244" s="176" t="s">
        <v>42</v>
      </c>
      <c r="E244" s="252"/>
      <c r="F244" s="252"/>
      <c r="G244" s="252"/>
      <c r="H244" s="252"/>
      <c r="I244" s="252"/>
      <c r="J244" s="252"/>
      <c r="K244" s="252"/>
      <c r="L244" s="252"/>
      <c r="M244" s="175"/>
      <c r="N244" s="175"/>
      <c r="O244" s="175"/>
      <c r="P244" s="175"/>
      <c r="Q244" s="183"/>
      <c r="R244" s="35">
        <f>IF(R243&lt;15,0,IF(R243&lt;30,1,IF(R243&lt;45,2,3)))</f>
        <v>0</v>
      </c>
      <c r="S244" s="344"/>
      <c r="AY244" t="str">
        <f t="shared" ref="AY244:BJ244" si="483">IF(AY245="","",COUNTIF($E245:$P245,AY245))</f>
        <v/>
      </c>
      <c r="AZ244" t="str">
        <f t="shared" si="483"/>
        <v/>
      </c>
      <c r="BA244" t="str">
        <f t="shared" si="483"/>
        <v/>
      </c>
      <c r="BB244" t="str">
        <f t="shared" si="483"/>
        <v/>
      </c>
      <c r="BC244" t="str">
        <f t="shared" si="483"/>
        <v/>
      </c>
      <c r="BD244" t="str">
        <f t="shared" si="483"/>
        <v/>
      </c>
      <c r="BE244" t="str">
        <f t="shared" si="483"/>
        <v/>
      </c>
      <c r="BF244" t="str">
        <f t="shared" si="483"/>
        <v/>
      </c>
      <c r="BG244" t="str">
        <f t="shared" si="483"/>
        <v/>
      </c>
      <c r="BH244" t="str">
        <f t="shared" si="483"/>
        <v/>
      </c>
      <c r="BI244" t="str">
        <f t="shared" si="483"/>
        <v/>
      </c>
      <c r="BJ244" t="str">
        <f t="shared" si="483"/>
        <v/>
      </c>
      <c r="BK244" s="346"/>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5">
      <c r="A245" s="349"/>
      <c r="B245" s="352"/>
      <c r="C245" s="342"/>
      <c r="D245" s="177" t="s">
        <v>44</v>
      </c>
      <c r="E245" s="252" t="str">
        <f>IF(E243&gt;0,1,"")</f>
        <v/>
      </c>
      <c r="F245" s="252" t="str">
        <f t="shared" ref="F245:P245" si="484">IF(F243&gt;0,1,"")</f>
        <v/>
      </c>
      <c r="G245" s="252" t="str">
        <f t="shared" si="484"/>
        <v/>
      </c>
      <c r="H245" s="252" t="str">
        <f t="shared" si="484"/>
        <v/>
      </c>
      <c r="I245" s="252" t="str">
        <f t="shared" si="484"/>
        <v/>
      </c>
      <c r="J245" s="252" t="str">
        <f t="shared" si="484"/>
        <v/>
      </c>
      <c r="K245" s="252" t="str">
        <f t="shared" si="484"/>
        <v/>
      </c>
      <c r="L245" s="252" t="str">
        <f t="shared" si="484"/>
        <v/>
      </c>
      <c r="M245" s="175" t="str">
        <f t="shared" si="484"/>
        <v/>
      </c>
      <c r="N245" s="175" t="str">
        <f t="shared" si="484"/>
        <v/>
      </c>
      <c r="O245" s="175" t="str">
        <f t="shared" si="484"/>
        <v/>
      </c>
      <c r="P245" s="175" t="str">
        <f t="shared" si="484"/>
        <v/>
      </c>
      <c r="Q245" s="184" t="str">
        <f t="shared" ref="Q245" si="485">IF(BK243="","",BK243)</f>
        <v/>
      </c>
      <c r="R245" s="38" t="str">
        <f>IF(BK243="","",BK243)</f>
        <v/>
      </c>
      <c r="S245" s="345"/>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6"/>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5">
      <c r="A246" s="347">
        <v>82</v>
      </c>
      <c r="B246" s="350"/>
      <c r="C246" s="340"/>
      <c r="D246" s="176" t="s">
        <v>38</v>
      </c>
      <c r="E246" s="252"/>
      <c r="F246" s="252"/>
      <c r="G246" s="252"/>
      <c r="H246" s="252"/>
      <c r="I246" s="252"/>
      <c r="J246" s="252"/>
      <c r="K246" s="252"/>
      <c r="L246" s="252"/>
      <c r="M246" s="175"/>
      <c r="N246" s="175"/>
      <c r="O246" s="175"/>
      <c r="P246" s="175"/>
      <c r="Q246" s="183" t="str">
        <f t="shared" ref="Q246" si="486">IF(BK246="","",BX248)</f>
        <v/>
      </c>
      <c r="R246" s="172"/>
      <c r="S246" s="343" t="str">
        <f>IF((COUNTBLANK(E246:Q246)+COUNTBLANK(E247:Q247)+COUNTBLANK(E248:Q248))/3=COUNTBLANK(E246:Q246),"","Bitte alle drei Zeilen ausfüllen")</f>
        <v/>
      </c>
      <c r="W246">
        <f t="shared" ref="W246:AH246" si="487">IF(E246=4.5,E247,0)</f>
        <v>0</v>
      </c>
      <c r="X246">
        <f t="shared" si="487"/>
        <v>0</v>
      </c>
      <c r="Y246">
        <f t="shared" si="487"/>
        <v>0</v>
      </c>
      <c r="Z246">
        <f t="shared" si="487"/>
        <v>0</v>
      </c>
      <c r="AA246">
        <f t="shared" si="487"/>
        <v>0</v>
      </c>
      <c r="AB246">
        <f t="shared" si="487"/>
        <v>0</v>
      </c>
      <c r="AC246">
        <f t="shared" si="487"/>
        <v>0</v>
      </c>
      <c r="AD246">
        <f t="shared" si="487"/>
        <v>0</v>
      </c>
      <c r="AE246">
        <f t="shared" si="487"/>
        <v>0</v>
      </c>
      <c r="AF246">
        <f t="shared" si="487"/>
        <v>0</v>
      </c>
      <c r="AG246">
        <f t="shared" si="487"/>
        <v>0</v>
      </c>
      <c r="AH246">
        <f t="shared" si="487"/>
        <v>0</v>
      </c>
      <c r="AJ246">
        <f t="shared" ref="AJ246:AU246" si="488">IF(E246=4.5,1,0)</f>
        <v>0</v>
      </c>
      <c r="AK246">
        <f t="shared" si="488"/>
        <v>0</v>
      </c>
      <c r="AL246">
        <f t="shared" si="488"/>
        <v>0</v>
      </c>
      <c r="AM246">
        <f t="shared" si="488"/>
        <v>0</v>
      </c>
      <c r="AN246">
        <f t="shared" si="488"/>
        <v>0</v>
      </c>
      <c r="AO246">
        <f t="shared" si="488"/>
        <v>0</v>
      </c>
      <c r="AP246">
        <f t="shared" si="488"/>
        <v>0</v>
      </c>
      <c r="AQ246">
        <f t="shared" si="488"/>
        <v>0</v>
      </c>
      <c r="AR246">
        <f t="shared" si="488"/>
        <v>0</v>
      </c>
      <c r="AS246">
        <f t="shared" si="488"/>
        <v>0</v>
      </c>
      <c r="AT246">
        <f t="shared" si="488"/>
        <v>0</v>
      </c>
      <c r="AU246">
        <f t="shared" si="488"/>
        <v>0</v>
      </c>
      <c r="BK246" s="346"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5">
      <c r="A247" s="348"/>
      <c r="B247" s="351"/>
      <c r="C247" s="341"/>
      <c r="D247" s="176" t="s">
        <v>42</v>
      </c>
      <c r="E247" s="252"/>
      <c r="F247" s="252"/>
      <c r="G247" s="252"/>
      <c r="H247" s="252"/>
      <c r="I247" s="252"/>
      <c r="J247" s="252"/>
      <c r="K247" s="252"/>
      <c r="L247" s="252"/>
      <c r="M247" s="175"/>
      <c r="N247" s="175"/>
      <c r="O247" s="175"/>
      <c r="P247" s="175"/>
      <c r="Q247" s="183"/>
      <c r="R247" s="35">
        <f>IF(R246&lt;15,0,IF(R246&lt;30,1,IF(R246&lt;45,2,3)))</f>
        <v>0</v>
      </c>
      <c r="S247" s="344"/>
      <c r="AY247" t="str">
        <f t="shared" ref="AY247:BJ247" si="489">IF(AY248="","",COUNTIF($E248:$P248,AY248))</f>
        <v/>
      </c>
      <c r="AZ247" t="str">
        <f t="shared" si="489"/>
        <v/>
      </c>
      <c r="BA247" t="str">
        <f t="shared" si="489"/>
        <v/>
      </c>
      <c r="BB247" t="str">
        <f t="shared" si="489"/>
        <v/>
      </c>
      <c r="BC247" t="str">
        <f t="shared" si="489"/>
        <v/>
      </c>
      <c r="BD247" t="str">
        <f t="shared" si="489"/>
        <v/>
      </c>
      <c r="BE247" t="str">
        <f t="shared" si="489"/>
        <v/>
      </c>
      <c r="BF247" t="str">
        <f t="shared" si="489"/>
        <v/>
      </c>
      <c r="BG247" t="str">
        <f t="shared" si="489"/>
        <v/>
      </c>
      <c r="BH247" t="str">
        <f t="shared" si="489"/>
        <v/>
      </c>
      <c r="BI247" t="str">
        <f t="shared" si="489"/>
        <v/>
      </c>
      <c r="BJ247" t="str">
        <f t="shared" si="489"/>
        <v/>
      </c>
      <c r="BK247" s="346"/>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5">
      <c r="A248" s="349"/>
      <c r="B248" s="352"/>
      <c r="C248" s="342"/>
      <c r="D248" s="177" t="s">
        <v>44</v>
      </c>
      <c r="E248" s="252" t="str">
        <f>IF(E246&gt;0,1,"")</f>
        <v/>
      </c>
      <c r="F248" s="252" t="str">
        <f t="shared" ref="F248:P248" si="490">IF(F246&gt;0,1,"")</f>
        <v/>
      </c>
      <c r="G248" s="252" t="str">
        <f t="shared" si="490"/>
        <v/>
      </c>
      <c r="H248" s="252" t="str">
        <f t="shared" si="490"/>
        <v/>
      </c>
      <c r="I248" s="252" t="str">
        <f t="shared" si="490"/>
        <v/>
      </c>
      <c r="J248" s="252" t="str">
        <f t="shared" si="490"/>
        <v/>
      </c>
      <c r="K248" s="252" t="str">
        <f t="shared" si="490"/>
        <v/>
      </c>
      <c r="L248" s="252" t="str">
        <f t="shared" si="490"/>
        <v/>
      </c>
      <c r="M248" s="175" t="str">
        <f t="shared" si="490"/>
        <v/>
      </c>
      <c r="N248" s="175" t="str">
        <f t="shared" si="490"/>
        <v/>
      </c>
      <c r="O248" s="175" t="str">
        <f t="shared" si="490"/>
        <v/>
      </c>
      <c r="P248" s="175" t="str">
        <f t="shared" si="490"/>
        <v/>
      </c>
      <c r="Q248" s="184" t="str">
        <f t="shared" ref="Q248" si="491">IF(BK246="","",BK246)</f>
        <v/>
      </c>
      <c r="R248" s="38" t="str">
        <f>IF(BK246="","",BK246)</f>
        <v/>
      </c>
      <c r="S248" s="345"/>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6"/>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5">
      <c r="A249" s="347">
        <v>83</v>
      </c>
      <c r="B249" s="350"/>
      <c r="C249" s="340"/>
      <c r="D249" s="176" t="s">
        <v>38</v>
      </c>
      <c r="E249" s="252"/>
      <c r="F249" s="252"/>
      <c r="G249" s="252"/>
      <c r="H249" s="252"/>
      <c r="I249" s="252"/>
      <c r="J249" s="252"/>
      <c r="K249" s="252"/>
      <c r="L249" s="252"/>
      <c r="M249" s="175"/>
      <c r="N249" s="175"/>
      <c r="O249" s="175"/>
      <c r="P249" s="175"/>
      <c r="Q249" s="183" t="str">
        <f t="shared" ref="Q249" si="492">IF(BK249="","",BX251)</f>
        <v/>
      </c>
      <c r="R249" s="172"/>
      <c r="S249" s="343" t="str">
        <f>IF((COUNTBLANK(E249:Q249)+COUNTBLANK(E250:Q250)+COUNTBLANK(E251:Q251))/3=COUNTBLANK(E249:Q249),"","Bitte alle drei Zeilen ausfüllen")</f>
        <v/>
      </c>
      <c r="W249">
        <f t="shared" ref="W249:AH249" si="493">IF(E249=4.5,E250,0)</f>
        <v>0</v>
      </c>
      <c r="X249">
        <f t="shared" si="493"/>
        <v>0</v>
      </c>
      <c r="Y249">
        <f t="shared" si="493"/>
        <v>0</v>
      </c>
      <c r="Z249">
        <f t="shared" si="493"/>
        <v>0</v>
      </c>
      <c r="AA249">
        <f t="shared" si="493"/>
        <v>0</v>
      </c>
      <c r="AB249">
        <f t="shared" si="493"/>
        <v>0</v>
      </c>
      <c r="AC249">
        <f t="shared" si="493"/>
        <v>0</v>
      </c>
      <c r="AD249">
        <f t="shared" si="493"/>
        <v>0</v>
      </c>
      <c r="AE249">
        <f t="shared" si="493"/>
        <v>0</v>
      </c>
      <c r="AF249">
        <f t="shared" si="493"/>
        <v>0</v>
      </c>
      <c r="AG249">
        <f t="shared" si="493"/>
        <v>0</v>
      </c>
      <c r="AH249">
        <f t="shared" si="493"/>
        <v>0</v>
      </c>
      <c r="AJ249">
        <f t="shared" ref="AJ249:AU249" si="494">IF(E249=4.5,1,0)</f>
        <v>0</v>
      </c>
      <c r="AK249">
        <f t="shared" si="494"/>
        <v>0</v>
      </c>
      <c r="AL249">
        <f t="shared" si="494"/>
        <v>0</v>
      </c>
      <c r="AM249">
        <f t="shared" si="494"/>
        <v>0</v>
      </c>
      <c r="AN249">
        <f t="shared" si="494"/>
        <v>0</v>
      </c>
      <c r="AO249">
        <f t="shared" si="494"/>
        <v>0</v>
      </c>
      <c r="AP249">
        <f t="shared" si="494"/>
        <v>0</v>
      </c>
      <c r="AQ249">
        <f t="shared" si="494"/>
        <v>0</v>
      </c>
      <c r="AR249">
        <f t="shared" si="494"/>
        <v>0</v>
      </c>
      <c r="AS249">
        <f t="shared" si="494"/>
        <v>0</v>
      </c>
      <c r="AT249">
        <f t="shared" si="494"/>
        <v>0</v>
      </c>
      <c r="AU249">
        <f t="shared" si="494"/>
        <v>0</v>
      </c>
      <c r="BK249" s="346"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5">
      <c r="A250" s="348"/>
      <c r="B250" s="351"/>
      <c r="C250" s="341"/>
      <c r="D250" s="176" t="s">
        <v>42</v>
      </c>
      <c r="E250" s="252"/>
      <c r="F250" s="252"/>
      <c r="G250" s="252"/>
      <c r="H250" s="252"/>
      <c r="I250" s="252"/>
      <c r="J250" s="252"/>
      <c r="K250" s="252"/>
      <c r="L250" s="252"/>
      <c r="M250" s="175"/>
      <c r="N250" s="175"/>
      <c r="O250" s="175"/>
      <c r="P250" s="175"/>
      <c r="Q250" s="183"/>
      <c r="R250" s="35">
        <f>IF(R249&lt;15,0,IF(R249&lt;30,1,IF(R249&lt;45,2,3)))</f>
        <v>0</v>
      </c>
      <c r="S250" s="344"/>
      <c r="AY250" t="str">
        <f t="shared" ref="AY250:BJ250" si="495">IF(AY251="","",COUNTIF($E251:$P251,AY251))</f>
        <v/>
      </c>
      <c r="AZ250" t="str">
        <f t="shared" si="495"/>
        <v/>
      </c>
      <c r="BA250" t="str">
        <f t="shared" si="495"/>
        <v/>
      </c>
      <c r="BB250" t="str">
        <f t="shared" si="495"/>
        <v/>
      </c>
      <c r="BC250" t="str">
        <f t="shared" si="495"/>
        <v/>
      </c>
      <c r="BD250" t="str">
        <f t="shared" si="495"/>
        <v/>
      </c>
      <c r="BE250" t="str">
        <f t="shared" si="495"/>
        <v/>
      </c>
      <c r="BF250" t="str">
        <f t="shared" si="495"/>
        <v/>
      </c>
      <c r="BG250" t="str">
        <f t="shared" si="495"/>
        <v/>
      </c>
      <c r="BH250" t="str">
        <f t="shared" si="495"/>
        <v/>
      </c>
      <c r="BI250" t="str">
        <f t="shared" si="495"/>
        <v/>
      </c>
      <c r="BJ250" t="str">
        <f t="shared" si="495"/>
        <v/>
      </c>
      <c r="BK250" s="346"/>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5">
      <c r="A251" s="349"/>
      <c r="B251" s="352"/>
      <c r="C251" s="342"/>
      <c r="D251" s="177" t="s">
        <v>44</v>
      </c>
      <c r="E251" s="252" t="str">
        <f>IF(E249&gt;0,1,"")</f>
        <v/>
      </c>
      <c r="F251" s="252" t="str">
        <f t="shared" ref="F251:P251" si="496">IF(F249&gt;0,1,"")</f>
        <v/>
      </c>
      <c r="G251" s="252" t="str">
        <f t="shared" si="496"/>
        <v/>
      </c>
      <c r="H251" s="252" t="str">
        <f t="shared" si="496"/>
        <v/>
      </c>
      <c r="I251" s="252" t="str">
        <f t="shared" si="496"/>
        <v/>
      </c>
      <c r="J251" s="252" t="str">
        <f t="shared" si="496"/>
        <v/>
      </c>
      <c r="K251" s="252" t="str">
        <f t="shared" si="496"/>
        <v/>
      </c>
      <c r="L251" s="252" t="str">
        <f t="shared" si="496"/>
        <v/>
      </c>
      <c r="M251" s="175" t="str">
        <f t="shared" si="496"/>
        <v/>
      </c>
      <c r="N251" s="175" t="str">
        <f t="shared" si="496"/>
        <v/>
      </c>
      <c r="O251" s="175" t="str">
        <f t="shared" si="496"/>
        <v/>
      </c>
      <c r="P251" s="175" t="str">
        <f t="shared" si="496"/>
        <v/>
      </c>
      <c r="Q251" s="184" t="str">
        <f t="shared" ref="Q251" si="497">IF(BK249="","",BK249)</f>
        <v/>
      </c>
      <c r="R251" s="38" t="str">
        <f>IF(BK249="","",BK249)</f>
        <v/>
      </c>
      <c r="S251" s="345"/>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6"/>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5">
      <c r="A252" s="347">
        <v>84</v>
      </c>
      <c r="B252" s="350"/>
      <c r="C252" s="340"/>
      <c r="D252" s="176" t="s">
        <v>38</v>
      </c>
      <c r="E252" s="252"/>
      <c r="F252" s="252"/>
      <c r="G252" s="252"/>
      <c r="H252" s="252"/>
      <c r="I252" s="252"/>
      <c r="J252" s="252"/>
      <c r="K252" s="252"/>
      <c r="L252" s="252"/>
      <c r="M252" s="175"/>
      <c r="N252" s="175"/>
      <c r="O252" s="175"/>
      <c r="P252" s="175"/>
      <c r="Q252" s="183" t="str">
        <f t="shared" ref="Q252" si="498">IF(BK252="","",BX254)</f>
        <v/>
      </c>
      <c r="R252" s="172"/>
      <c r="S252" s="343" t="str">
        <f>IF((COUNTBLANK(E252:Q252)+COUNTBLANK(E253:Q253)+COUNTBLANK(E254:Q254))/3=COUNTBLANK(E252:Q252),"","Bitte alle drei Zeilen ausfüllen")</f>
        <v/>
      </c>
      <c r="W252">
        <f t="shared" ref="W252:AH252" si="499">IF(E252=4.5,E253,0)</f>
        <v>0</v>
      </c>
      <c r="X252">
        <f t="shared" si="499"/>
        <v>0</v>
      </c>
      <c r="Y252">
        <f t="shared" si="499"/>
        <v>0</v>
      </c>
      <c r="Z252">
        <f t="shared" si="499"/>
        <v>0</v>
      </c>
      <c r="AA252">
        <f t="shared" si="499"/>
        <v>0</v>
      </c>
      <c r="AB252">
        <f t="shared" si="499"/>
        <v>0</v>
      </c>
      <c r="AC252">
        <f t="shared" si="499"/>
        <v>0</v>
      </c>
      <c r="AD252">
        <f t="shared" si="499"/>
        <v>0</v>
      </c>
      <c r="AE252">
        <f t="shared" si="499"/>
        <v>0</v>
      </c>
      <c r="AF252">
        <f t="shared" si="499"/>
        <v>0</v>
      </c>
      <c r="AG252">
        <f t="shared" si="499"/>
        <v>0</v>
      </c>
      <c r="AH252">
        <f t="shared" si="499"/>
        <v>0</v>
      </c>
      <c r="AJ252">
        <f t="shared" ref="AJ252:AU252" si="500">IF(E252=4.5,1,0)</f>
        <v>0</v>
      </c>
      <c r="AK252">
        <f t="shared" si="500"/>
        <v>0</v>
      </c>
      <c r="AL252">
        <f t="shared" si="500"/>
        <v>0</v>
      </c>
      <c r="AM252">
        <f t="shared" si="500"/>
        <v>0</v>
      </c>
      <c r="AN252">
        <f t="shared" si="500"/>
        <v>0</v>
      </c>
      <c r="AO252">
        <f t="shared" si="500"/>
        <v>0</v>
      </c>
      <c r="AP252">
        <f t="shared" si="500"/>
        <v>0</v>
      </c>
      <c r="AQ252">
        <f t="shared" si="500"/>
        <v>0</v>
      </c>
      <c r="AR252">
        <f t="shared" si="500"/>
        <v>0</v>
      </c>
      <c r="AS252">
        <f t="shared" si="500"/>
        <v>0</v>
      </c>
      <c r="AT252">
        <f t="shared" si="500"/>
        <v>0</v>
      </c>
      <c r="AU252">
        <f t="shared" si="500"/>
        <v>0</v>
      </c>
      <c r="BK252" s="346"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5">
      <c r="A253" s="348"/>
      <c r="B253" s="351"/>
      <c r="C253" s="341"/>
      <c r="D253" s="176" t="s">
        <v>42</v>
      </c>
      <c r="E253" s="252"/>
      <c r="F253" s="252"/>
      <c r="G253" s="252"/>
      <c r="H253" s="252"/>
      <c r="I253" s="252"/>
      <c r="J253" s="252"/>
      <c r="K253" s="252"/>
      <c r="L253" s="252"/>
      <c r="M253" s="175"/>
      <c r="N253" s="175"/>
      <c r="O253" s="175"/>
      <c r="P253" s="175"/>
      <c r="Q253" s="183"/>
      <c r="R253" s="35">
        <f>IF(R252&lt;15,0,IF(R252&lt;30,1,IF(R252&lt;45,2,3)))</f>
        <v>0</v>
      </c>
      <c r="S253" s="344"/>
      <c r="AY253" t="str">
        <f t="shared" ref="AY253:BJ253" si="501">IF(AY254="","",COUNTIF($E254:$P254,AY254))</f>
        <v/>
      </c>
      <c r="AZ253" t="str">
        <f t="shared" si="501"/>
        <v/>
      </c>
      <c r="BA253" t="str">
        <f t="shared" si="501"/>
        <v/>
      </c>
      <c r="BB253" t="str">
        <f t="shared" si="501"/>
        <v/>
      </c>
      <c r="BC253" t="str">
        <f t="shared" si="501"/>
        <v/>
      </c>
      <c r="BD253" t="str">
        <f t="shared" si="501"/>
        <v/>
      </c>
      <c r="BE253" t="str">
        <f t="shared" si="501"/>
        <v/>
      </c>
      <c r="BF253" t="str">
        <f t="shared" si="501"/>
        <v/>
      </c>
      <c r="BG253" t="str">
        <f t="shared" si="501"/>
        <v/>
      </c>
      <c r="BH253" t="str">
        <f t="shared" si="501"/>
        <v/>
      </c>
      <c r="BI253" t="str">
        <f t="shared" si="501"/>
        <v/>
      </c>
      <c r="BJ253" t="str">
        <f t="shared" si="501"/>
        <v/>
      </c>
      <c r="BK253" s="346"/>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5">
      <c r="A254" s="349"/>
      <c r="B254" s="352"/>
      <c r="C254" s="342"/>
      <c r="D254" s="177" t="s">
        <v>44</v>
      </c>
      <c r="E254" s="252" t="str">
        <f>IF(E252&gt;0,1,"")</f>
        <v/>
      </c>
      <c r="F254" s="252" t="str">
        <f t="shared" ref="F254:P254" si="502">IF(F252&gt;0,1,"")</f>
        <v/>
      </c>
      <c r="G254" s="252" t="str">
        <f t="shared" si="502"/>
        <v/>
      </c>
      <c r="H254" s="252" t="str">
        <f t="shared" si="502"/>
        <v/>
      </c>
      <c r="I254" s="252" t="str">
        <f t="shared" si="502"/>
        <v/>
      </c>
      <c r="J254" s="252" t="str">
        <f t="shared" si="502"/>
        <v/>
      </c>
      <c r="K254" s="252" t="str">
        <f t="shared" si="502"/>
        <v/>
      </c>
      <c r="L254" s="252" t="str">
        <f t="shared" si="502"/>
        <v/>
      </c>
      <c r="M254" s="175" t="str">
        <f t="shared" si="502"/>
        <v/>
      </c>
      <c r="N254" s="175" t="str">
        <f t="shared" si="502"/>
        <v/>
      </c>
      <c r="O254" s="175" t="str">
        <f t="shared" si="502"/>
        <v/>
      </c>
      <c r="P254" s="175" t="str">
        <f t="shared" si="502"/>
        <v/>
      </c>
      <c r="Q254" s="184" t="str">
        <f t="shared" ref="Q254" si="503">IF(BK252="","",BK252)</f>
        <v/>
      </c>
      <c r="R254" s="38" t="str">
        <f>IF(BK252="","",BK252)</f>
        <v/>
      </c>
      <c r="S254" s="345"/>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6"/>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5">
      <c r="A255" s="347">
        <v>85</v>
      </c>
      <c r="B255" s="350"/>
      <c r="C255" s="340"/>
      <c r="D255" s="176" t="s">
        <v>38</v>
      </c>
      <c r="E255" s="252"/>
      <c r="F255" s="252"/>
      <c r="G255" s="252"/>
      <c r="H255" s="252"/>
      <c r="I255" s="252"/>
      <c r="J255" s="252"/>
      <c r="K255" s="252"/>
      <c r="L255" s="252"/>
      <c r="M255" s="175"/>
      <c r="N255" s="175"/>
      <c r="O255" s="175"/>
      <c r="P255" s="175"/>
      <c r="Q255" s="183" t="str">
        <f t="shared" ref="Q255" si="504">IF(BK255="","",BX257)</f>
        <v/>
      </c>
      <c r="R255" s="172"/>
      <c r="S255" s="343" t="str">
        <f>IF((COUNTBLANK(E255:Q255)+COUNTBLANK(E256:Q256)+COUNTBLANK(E257:Q257))/3=COUNTBLANK(E255:Q255),"","Bitte alle drei Zeilen ausfüllen")</f>
        <v/>
      </c>
      <c r="W255">
        <f t="shared" ref="W255:AH255" si="505">IF(E255=4.5,E256,0)</f>
        <v>0</v>
      </c>
      <c r="X255">
        <f t="shared" si="505"/>
        <v>0</v>
      </c>
      <c r="Y255">
        <f t="shared" si="505"/>
        <v>0</v>
      </c>
      <c r="Z255">
        <f t="shared" si="505"/>
        <v>0</v>
      </c>
      <c r="AA255">
        <f t="shared" si="505"/>
        <v>0</v>
      </c>
      <c r="AB255">
        <f t="shared" si="505"/>
        <v>0</v>
      </c>
      <c r="AC255">
        <f t="shared" si="505"/>
        <v>0</v>
      </c>
      <c r="AD255">
        <f t="shared" si="505"/>
        <v>0</v>
      </c>
      <c r="AE255">
        <f t="shared" si="505"/>
        <v>0</v>
      </c>
      <c r="AF255">
        <f t="shared" si="505"/>
        <v>0</v>
      </c>
      <c r="AG255">
        <f t="shared" si="505"/>
        <v>0</v>
      </c>
      <c r="AH255">
        <f t="shared" si="505"/>
        <v>0</v>
      </c>
      <c r="AJ255">
        <f t="shared" ref="AJ255:AU255" si="506">IF(E255=4.5,1,0)</f>
        <v>0</v>
      </c>
      <c r="AK255">
        <f t="shared" si="506"/>
        <v>0</v>
      </c>
      <c r="AL255">
        <f t="shared" si="506"/>
        <v>0</v>
      </c>
      <c r="AM255">
        <f t="shared" si="506"/>
        <v>0</v>
      </c>
      <c r="AN255">
        <f t="shared" si="506"/>
        <v>0</v>
      </c>
      <c r="AO255">
        <f t="shared" si="506"/>
        <v>0</v>
      </c>
      <c r="AP255">
        <f t="shared" si="506"/>
        <v>0</v>
      </c>
      <c r="AQ255">
        <f t="shared" si="506"/>
        <v>0</v>
      </c>
      <c r="AR255">
        <f t="shared" si="506"/>
        <v>0</v>
      </c>
      <c r="AS255">
        <f t="shared" si="506"/>
        <v>0</v>
      </c>
      <c r="AT255">
        <f t="shared" si="506"/>
        <v>0</v>
      </c>
      <c r="AU255">
        <f t="shared" si="506"/>
        <v>0</v>
      </c>
      <c r="BK255" s="346"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5">
      <c r="A256" s="348"/>
      <c r="B256" s="351"/>
      <c r="C256" s="341"/>
      <c r="D256" s="176" t="s">
        <v>42</v>
      </c>
      <c r="E256" s="252"/>
      <c r="F256" s="252"/>
      <c r="G256" s="252"/>
      <c r="H256" s="252"/>
      <c r="I256" s="252"/>
      <c r="J256" s="252"/>
      <c r="K256" s="252"/>
      <c r="L256" s="252"/>
      <c r="M256" s="175"/>
      <c r="N256" s="175"/>
      <c r="O256" s="175"/>
      <c r="P256" s="175"/>
      <c r="Q256" s="183"/>
      <c r="R256" s="35">
        <f>IF(R255&lt;15,0,IF(R255&lt;30,1,IF(R255&lt;45,2,3)))</f>
        <v>0</v>
      </c>
      <c r="S256" s="344"/>
      <c r="AY256" t="str">
        <f t="shared" ref="AY256:BJ256" si="507">IF(AY257="","",COUNTIF($E257:$P257,AY257))</f>
        <v/>
      </c>
      <c r="AZ256" t="str">
        <f t="shared" si="507"/>
        <v/>
      </c>
      <c r="BA256" t="str">
        <f t="shared" si="507"/>
        <v/>
      </c>
      <c r="BB256" t="str">
        <f t="shared" si="507"/>
        <v/>
      </c>
      <c r="BC256" t="str">
        <f t="shared" si="507"/>
        <v/>
      </c>
      <c r="BD256" t="str">
        <f t="shared" si="507"/>
        <v/>
      </c>
      <c r="BE256" t="str">
        <f t="shared" si="507"/>
        <v/>
      </c>
      <c r="BF256" t="str">
        <f t="shared" si="507"/>
        <v/>
      </c>
      <c r="BG256" t="str">
        <f t="shared" si="507"/>
        <v/>
      </c>
      <c r="BH256" t="str">
        <f t="shared" si="507"/>
        <v/>
      </c>
      <c r="BI256" t="str">
        <f t="shared" si="507"/>
        <v/>
      </c>
      <c r="BJ256" t="str">
        <f t="shared" si="507"/>
        <v/>
      </c>
      <c r="BK256" s="346"/>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5">
      <c r="A257" s="349"/>
      <c r="B257" s="352"/>
      <c r="C257" s="342"/>
      <c r="D257" s="177" t="s">
        <v>44</v>
      </c>
      <c r="E257" s="252" t="str">
        <f>IF(E255&gt;0,1,"")</f>
        <v/>
      </c>
      <c r="F257" s="252" t="str">
        <f t="shared" ref="F257:P257" si="508">IF(F255&gt;0,1,"")</f>
        <v/>
      </c>
      <c r="G257" s="252" t="str">
        <f t="shared" si="508"/>
        <v/>
      </c>
      <c r="H257" s="252" t="str">
        <f t="shared" si="508"/>
        <v/>
      </c>
      <c r="I257" s="252" t="str">
        <f t="shared" si="508"/>
        <v/>
      </c>
      <c r="J257" s="252" t="str">
        <f t="shared" si="508"/>
        <v/>
      </c>
      <c r="K257" s="252" t="str">
        <f t="shared" si="508"/>
        <v/>
      </c>
      <c r="L257" s="252" t="str">
        <f t="shared" si="508"/>
        <v/>
      </c>
      <c r="M257" s="175" t="str">
        <f t="shared" si="508"/>
        <v/>
      </c>
      <c r="N257" s="175" t="str">
        <f t="shared" si="508"/>
        <v/>
      </c>
      <c r="O257" s="175" t="str">
        <f t="shared" si="508"/>
        <v/>
      </c>
      <c r="P257" s="175" t="str">
        <f t="shared" si="508"/>
        <v/>
      </c>
      <c r="Q257" s="184" t="str">
        <f t="shared" ref="Q257" si="509">IF(BK255="","",BK255)</f>
        <v/>
      </c>
      <c r="R257" s="38" t="str">
        <f>IF(BK255="","",BK255)</f>
        <v/>
      </c>
      <c r="S257" s="345"/>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6"/>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5">
      <c r="A258" s="347">
        <v>86</v>
      </c>
      <c r="B258" s="350"/>
      <c r="C258" s="340"/>
      <c r="D258" s="176" t="s">
        <v>38</v>
      </c>
      <c r="E258" s="252"/>
      <c r="F258" s="252"/>
      <c r="G258" s="252"/>
      <c r="H258" s="252"/>
      <c r="I258" s="252"/>
      <c r="J258" s="252"/>
      <c r="K258" s="252"/>
      <c r="L258" s="252"/>
      <c r="M258" s="175"/>
      <c r="N258" s="175"/>
      <c r="O258" s="175"/>
      <c r="P258" s="175"/>
      <c r="Q258" s="183" t="str">
        <f t="shared" ref="Q258" si="510">IF(BK258="","",BX260)</f>
        <v/>
      </c>
      <c r="R258" s="172"/>
      <c r="S258" s="343" t="str">
        <f>IF((COUNTBLANK(E258:Q258)+COUNTBLANK(E259:Q259)+COUNTBLANK(E260:Q260))/3=COUNTBLANK(E258:Q258),"","Bitte alle drei Zeilen ausfüllen")</f>
        <v/>
      </c>
      <c r="W258">
        <f t="shared" ref="W258:AH258" si="511">IF(E258=4.5,E259,0)</f>
        <v>0</v>
      </c>
      <c r="X258">
        <f t="shared" si="511"/>
        <v>0</v>
      </c>
      <c r="Y258">
        <f t="shared" si="511"/>
        <v>0</v>
      </c>
      <c r="Z258">
        <f t="shared" si="511"/>
        <v>0</v>
      </c>
      <c r="AA258">
        <f t="shared" si="511"/>
        <v>0</v>
      </c>
      <c r="AB258">
        <f t="shared" si="511"/>
        <v>0</v>
      </c>
      <c r="AC258">
        <f t="shared" si="511"/>
        <v>0</v>
      </c>
      <c r="AD258">
        <f t="shared" si="511"/>
        <v>0</v>
      </c>
      <c r="AE258">
        <f t="shared" si="511"/>
        <v>0</v>
      </c>
      <c r="AF258">
        <f t="shared" si="511"/>
        <v>0</v>
      </c>
      <c r="AG258">
        <f t="shared" si="511"/>
        <v>0</v>
      </c>
      <c r="AH258">
        <f t="shared" si="511"/>
        <v>0</v>
      </c>
      <c r="AJ258">
        <f t="shared" ref="AJ258:AU258" si="512">IF(E258=4.5,1,0)</f>
        <v>0</v>
      </c>
      <c r="AK258">
        <f t="shared" si="512"/>
        <v>0</v>
      </c>
      <c r="AL258">
        <f t="shared" si="512"/>
        <v>0</v>
      </c>
      <c r="AM258">
        <f t="shared" si="512"/>
        <v>0</v>
      </c>
      <c r="AN258">
        <f t="shared" si="512"/>
        <v>0</v>
      </c>
      <c r="AO258">
        <f t="shared" si="512"/>
        <v>0</v>
      </c>
      <c r="AP258">
        <f t="shared" si="512"/>
        <v>0</v>
      </c>
      <c r="AQ258">
        <f t="shared" si="512"/>
        <v>0</v>
      </c>
      <c r="AR258">
        <f t="shared" si="512"/>
        <v>0</v>
      </c>
      <c r="AS258">
        <f t="shared" si="512"/>
        <v>0</v>
      </c>
      <c r="AT258">
        <f t="shared" si="512"/>
        <v>0</v>
      </c>
      <c r="AU258">
        <f t="shared" si="512"/>
        <v>0</v>
      </c>
      <c r="BK258" s="346"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5">
      <c r="A259" s="348"/>
      <c r="B259" s="351"/>
      <c r="C259" s="341"/>
      <c r="D259" s="176" t="s">
        <v>42</v>
      </c>
      <c r="E259" s="252"/>
      <c r="F259" s="252"/>
      <c r="G259" s="252"/>
      <c r="H259" s="252"/>
      <c r="I259" s="252"/>
      <c r="J259" s="252"/>
      <c r="K259" s="252"/>
      <c r="L259" s="252"/>
      <c r="M259" s="175"/>
      <c r="N259" s="175"/>
      <c r="O259" s="175"/>
      <c r="P259" s="175"/>
      <c r="Q259" s="183"/>
      <c r="R259" s="35">
        <f>IF(R258&lt;15,0,IF(R258&lt;30,1,IF(R258&lt;45,2,3)))</f>
        <v>0</v>
      </c>
      <c r="S259" s="344"/>
      <c r="AY259" t="str">
        <f t="shared" ref="AY259:BJ259" si="513">IF(AY260="","",COUNTIF($E260:$P260,AY260))</f>
        <v/>
      </c>
      <c r="AZ259" t="str">
        <f t="shared" si="513"/>
        <v/>
      </c>
      <c r="BA259" t="str">
        <f t="shared" si="513"/>
        <v/>
      </c>
      <c r="BB259" t="str">
        <f t="shared" si="513"/>
        <v/>
      </c>
      <c r="BC259" t="str">
        <f t="shared" si="513"/>
        <v/>
      </c>
      <c r="BD259" t="str">
        <f t="shared" si="513"/>
        <v/>
      </c>
      <c r="BE259" t="str">
        <f t="shared" si="513"/>
        <v/>
      </c>
      <c r="BF259" t="str">
        <f t="shared" si="513"/>
        <v/>
      </c>
      <c r="BG259" t="str">
        <f t="shared" si="513"/>
        <v/>
      </c>
      <c r="BH259" t="str">
        <f t="shared" si="513"/>
        <v/>
      </c>
      <c r="BI259" t="str">
        <f t="shared" si="513"/>
        <v/>
      </c>
      <c r="BJ259" t="str">
        <f t="shared" si="513"/>
        <v/>
      </c>
      <c r="BK259" s="346"/>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5">
      <c r="A260" s="349"/>
      <c r="B260" s="352"/>
      <c r="C260" s="342"/>
      <c r="D260" s="177" t="s">
        <v>44</v>
      </c>
      <c r="E260" s="252" t="str">
        <f>IF(E258&gt;0,1,"")</f>
        <v/>
      </c>
      <c r="F260" s="252" t="str">
        <f t="shared" ref="F260:P260" si="514">IF(F258&gt;0,1,"")</f>
        <v/>
      </c>
      <c r="G260" s="252" t="str">
        <f t="shared" si="514"/>
        <v/>
      </c>
      <c r="H260" s="252" t="str">
        <f t="shared" si="514"/>
        <v/>
      </c>
      <c r="I260" s="252" t="str">
        <f t="shared" si="514"/>
        <v/>
      </c>
      <c r="J260" s="252" t="str">
        <f t="shared" si="514"/>
        <v/>
      </c>
      <c r="K260" s="252" t="str">
        <f t="shared" si="514"/>
        <v/>
      </c>
      <c r="L260" s="252" t="str">
        <f t="shared" si="514"/>
        <v/>
      </c>
      <c r="M260" s="175" t="str">
        <f t="shared" si="514"/>
        <v/>
      </c>
      <c r="N260" s="175" t="str">
        <f t="shared" si="514"/>
        <v/>
      </c>
      <c r="O260" s="175" t="str">
        <f t="shared" si="514"/>
        <v/>
      </c>
      <c r="P260" s="175" t="str">
        <f t="shared" si="514"/>
        <v/>
      </c>
      <c r="Q260" s="184" t="str">
        <f t="shared" ref="Q260" si="515">IF(BK258="","",BK258)</f>
        <v/>
      </c>
      <c r="R260" s="38" t="str">
        <f>IF(BK258="","",BK258)</f>
        <v/>
      </c>
      <c r="S260" s="345"/>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6"/>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5">
      <c r="A261" s="347">
        <v>87</v>
      </c>
      <c r="B261" s="350"/>
      <c r="C261" s="340"/>
      <c r="D261" s="176" t="s">
        <v>38</v>
      </c>
      <c r="E261" s="252"/>
      <c r="F261" s="252"/>
      <c r="G261" s="252"/>
      <c r="H261" s="252"/>
      <c r="I261" s="252"/>
      <c r="J261" s="252"/>
      <c r="K261" s="252"/>
      <c r="L261" s="252"/>
      <c r="M261" s="175"/>
      <c r="N261" s="175"/>
      <c r="O261" s="175"/>
      <c r="P261" s="175"/>
      <c r="Q261" s="183" t="str">
        <f t="shared" ref="Q261" si="516">IF(BK261="","",BX263)</f>
        <v/>
      </c>
      <c r="R261" s="172"/>
      <c r="S261" s="343" t="str">
        <f>IF((COUNTBLANK(E261:Q261)+COUNTBLANK(E262:Q262)+COUNTBLANK(E263:Q263))/3=COUNTBLANK(E261:Q261),"","Bitte alle drei Zeilen ausfüllen")</f>
        <v/>
      </c>
      <c r="W261">
        <f t="shared" ref="W261:AH261" si="517">IF(E261=4.5,E262,0)</f>
        <v>0</v>
      </c>
      <c r="X261">
        <f t="shared" si="517"/>
        <v>0</v>
      </c>
      <c r="Y261">
        <f t="shared" si="517"/>
        <v>0</v>
      </c>
      <c r="Z261">
        <f t="shared" si="517"/>
        <v>0</v>
      </c>
      <c r="AA261">
        <f t="shared" si="517"/>
        <v>0</v>
      </c>
      <c r="AB261">
        <f t="shared" si="517"/>
        <v>0</v>
      </c>
      <c r="AC261">
        <f t="shared" si="517"/>
        <v>0</v>
      </c>
      <c r="AD261">
        <f t="shared" si="517"/>
        <v>0</v>
      </c>
      <c r="AE261">
        <f t="shared" si="517"/>
        <v>0</v>
      </c>
      <c r="AF261">
        <f t="shared" si="517"/>
        <v>0</v>
      </c>
      <c r="AG261">
        <f t="shared" si="517"/>
        <v>0</v>
      </c>
      <c r="AH261">
        <f t="shared" si="517"/>
        <v>0</v>
      </c>
      <c r="AJ261">
        <f t="shared" ref="AJ261:AU261" si="518">IF(E261=4.5,1,0)</f>
        <v>0</v>
      </c>
      <c r="AK261">
        <f t="shared" si="518"/>
        <v>0</v>
      </c>
      <c r="AL261">
        <f t="shared" si="518"/>
        <v>0</v>
      </c>
      <c r="AM261">
        <f t="shared" si="518"/>
        <v>0</v>
      </c>
      <c r="AN261">
        <f t="shared" si="518"/>
        <v>0</v>
      </c>
      <c r="AO261">
        <f t="shared" si="518"/>
        <v>0</v>
      </c>
      <c r="AP261">
        <f t="shared" si="518"/>
        <v>0</v>
      </c>
      <c r="AQ261">
        <f t="shared" si="518"/>
        <v>0</v>
      </c>
      <c r="AR261">
        <f t="shared" si="518"/>
        <v>0</v>
      </c>
      <c r="AS261">
        <f t="shared" si="518"/>
        <v>0</v>
      </c>
      <c r="AT261">
        <f t="shared" si="518"/>
        <v>0</v>
      </c>
      <c r="AU261">
        <f t="shared" si="518"/>
        <v>0</v>
      </c>
      <c r="BK261" s="346"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5">
      <c r="A262" s="348"/>
      <c r="B262" s="351"/>
      <c r="C262" s="341"/>
      <c r="D262" s="176" t="s">
        <v>42</v>
      </c>
      <c r="E262" s="252"/>
      <c r="F262" s="252"/>
      <c r="G262" s="252"/>
      <c r="H262" s="252"/>
      <c r="I262" s="252"/>
      <c r="J262" s="252"/>
      <c r="K262" s="252"/>
      <c r="L262" s="252"/>
      <c r="M262" s="175"/>
      <c r="N262" s="175"/>
      <c r="O262" s="175"/>
      <c r="P262" s="175"/>
      <c r="Q262" s="183"/>
      <c r="R262" s="35">
        <f>IF(R261&lt;15,0,IF(R261&lt;30,1,IF(R261&lt;45,2,3)))</f>
        <v>0</v>
      </c>
      <c r="S262" s="344"/>
      <c r="AY262" t="str">
        <f t="shared" ref="AY262:BJ262" si="519">IF(AY263="","",COUNTIF($E263:$P263,AY263))</f>
        <v/>
      </c>
      <c r="AZ262" t="str">
        <f t="shared" si="519"/>
        <v/>
      </c>
      <c r="BA262" t="str">
        <f t="shared" si="519"/>
        <v/>
      </c>
      <c r="BB262" t="str">
        <f t="shared" si="519"/>
        <v/>
      </c>
      <c r="BC262" t="str">
        <f t="shared" si="519"/>
        <v/>
      </c>
      <c r="BD262" t="str">
        <f t="shared" si="519"/>
        <v/>
      </c>
      <c r="BE262" t="str">
        <f t="shared" si="519"/>
        <v/>
      </c>
      <c r="BF262" t="str">
        <f t="shared" si="519"/>
        <v/>
      </c>
      <c r="BG262" t="str">
        <f t="shared" si="519"/>
        <v/>
      </c>
      <c r="BH262" t="str">
        <f t="shared" si="519"/>
        <v/>
      </c>
      <c r="BI262" t="str">
        <f t="shared" si="519"/>
        <v/>
      </c>
      <c r="BJ262" t="str">
        <f t="shared" si="519"/>
        <v/>
      </c>
      <c r="BK262" s="346"/>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5">
      <c r="A263" s="349"/>
      <c r="B263" s="352"/>
      <c r="C263" s="342"/>
      <c r="D263" s="177" t="s">
        <v>44</v>
      </c>
      <c r="E263" s="252" t="str">
        <f>IF(E261&gt;0,1,"")</f>
        <v/>
      </c>
      <c r="F263" s="252" t="str">
        <f t="shared" ref="F263:P263" si="520">IF(F261&gt;0,1,"")</f>
        <v/>
      </c>
      <c r="G263" s="252" t="str">
        <f t="shared" si="520"/>
        <v/>
      </c>
      <c r="H263" s="252" t="str">
        <f t="shared" si="520"/>
        <v/>
      </c>
      <c r="I263" s="252" t="str">
        <f t="shared" si="520"/>
        <v/>
      </c>
      <c r="J263" s="252" t="str">
        <f t="shared" si="520"/>
        <v/>
      </c>
      <c r="K263" s="252" t="str">
        <f t="shared" si="520"/>
        <v/>
      </c>
      <c r="L263" s="252" t="str">
        <f t="shared" si="520"/>
        <v/>
      </c>
      <c r="M263" s="175" t="str">
        <f t="shared" si="520"/>
        <v/>
      </c>
      <c r="N263" s="175" t="str">
        <f t="shared" si="520"/>
        <v/>
      </c>
      <c r="O263" s="175" t="str">
        <f t="shared" si="520"/>
        <v/>
      </c>
      <c r="P263" s="175" t="str">
        <f t="shared" si="520"/>
        <v/>
      </c>
      <c r="Q263" s="184" t="str">
        <f t="shared" ref="Q263" si="521">IF(BK261="","",BK261)</f>
        <v/>
      </c>
      <c r="R263" s="38" t="str">
        <f>IF(BK261="","",BK261)</f>
        <v/>
      </c>
      <c r="S263" s="345"/>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6"/>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5">
      <c r="A264" s="347">
        <v>88</v>
      </c>
      <c r="B264" s="350"/>
      <c r="C264" s="340"/>
      <c r="D264" s="176" t="s">
        <v>38</v>
      </c>
      <c r="E264" s="252"/>
      <c r="F264" s="252"/>
      <c r="G264" s="252"/>
      <c r="H264" s="252"/>
      <c r="I264" s="252"/>
      <c r="J264" s="252"/>
      <c r="K264" s="252"/>
      <c r="L264" s="252"/>
      <c r="M264" s="175"/>
      <c r="N264" s="175"/>
      <c r="O264" s="175"/>
      <c r="P264" s="175"/>
      <c r="Q264" s="183" t="str">
        <f t="shared" ref="Q264" si="522">IF(BK264="","",BX266)</f>
        <v/>
      </c>
      <c r="R264" s="172"/>
      <c r="S264" s="343" t="str">
        <f>IF((COUNTBLANK(E264:Q264)+COUNTBLANK(E265:Q265)+COUNTBLANK(E266:Q266))/3=COUNTBLANK(E264:Q264),"","Bitte alle drei Zeilen ausfüllen")</f>
        <v/>
      </c>
      <c r="W264">
        <f t="shared" ref="W264:AH264" si="523">IF(E264=4.5,E265,0)</f>
        <v>0</v>
      </c>
      <c r="X264">
        <f t="shared" si="523"/>
        <v>0</v>
      </c>
      <c r="Y264">
        <f t="shared" si="523"/>
        <v>0</v>
      </c>
      <c r="Z264">
        <f t="shared" si="523"/>
        <v>0</v>
      </c>
      <c r="AA264">
        <f t="shared" si="523"/>
        <v>0</v>
      </c>
      <c r="AB264">
        <f t="shared" si="523"/>
        <v>0</v>
      </c>
      <c r="AC264">
        <f t="shared" si="523"/>
        <v>0</v>
      </c>
      <c r="AD264">
        <f t="shared" si="523"/>
        <v>0</v>
      </c>
      <c r="AE264">
        <f t="shared" si="523"/>
        <v>0</v>
      </c>
      <c r="AF264">
        <f t="shared" si="523"/>
        <v>0</v>
      </c>
      <c r="AG264">
        <f t="shared" si="523"/>
        <v>0</v>
      </c>
      <c r="AH264">
        <f t="shared" si="523"/>
        <v>0</v>
      </c>
      <c r="AJ264">
        <f t="shared" ref="AJ264:AU264" si="524">IF(E264=4.5,1,0)</f>
        <v>0</v>
      </c>
      <c r="AK264">
        <f t="shared" si="524"/>
        <v>0</v>
      </c>
      <c r="AL264">
        <f t="shared" si="524"/>
        <v>0</v>
      </c>
      <c r="AM264">
        <f t="shared" si="524"/>
        <v>0</v>
      </c>
      <c r="AN264">
        <f t="shared" si="524"/>
        <v>0</v>
      </c>
      <c r="AO264">
        <f t="shared" si="524"/>
        <v>0</v>
      </c>
      <c r="AP264">
        <f t="shared" si="524"/>
        <v>0</v>
      </c>
      <c r="AQ264">
        <f t="shared" si="524"/>
        <v>0</v>
      </c>
      <c r="AR264">
        <f t="shared" si="524"/>
        <v>0</v>
      </c>
      <c r="AS264">
        <f t="shared" si="524"/>
        <v>0</v>
      </c>
      <c r="AT264">
        <f t="shared" si="524"/>
        <v>0</v>
      </c>
      <c r="AU264">
        <f t="shared" si="524"/>
        <v>0</v>
      </c>
      <c r="BK264" s="346"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5">
      <c r="A265" s="348"/>
      <c r="B265" s="351"/>
      <c r="C265" s="341"/>
      <c r="D265" s="176" t="s">
        <v>42</v>
      </c>
      <c r="E265" s="252"/>
      <c r="F265" s="252"/>
      <c r="G265" s="252"/>
      <c r="H265" s="252"/>
      <c r="I265" s="252"/>
      <c r="J265" s="252"/>
      <c r="K265" s="252"/>
      <c r="L265" s="252"/>
      <c r="M265" s="175"/>
      <c r="N265" s="175"/>
      <c r="O265" s="175"/>
      <c r="P265" s="175"/>
      <c r="Q265" s="183"/>
      <c r="R265" s="35">
        <f>IF(R264&lt;15,0,IF(R264&lt;30,1,IF(R264&lt;45,2,3)))</f>
        <v>0</v>
      </c>
      <c r="S265" s="344"/>
      <c r="AY265" t="str">
        <f t="shared" ref="AY265:BJ265" si="525">IF(AY266="","",COUNTIF($E266:$P266,AY266))</f>
        <v/>
      </c>
      <c r="AZ265" t="str">
        <f t="shared" si="525"/>
        <v/>
      </c>
      <c r="BA265" t="str">
        <f t="shared" si="525"/>
        <v/>
      </c>
      <c r="BB265" t="str">
        <f t="shared" si="525"/>
        <v/>
      </c>
      <c r="BC265" t="str">
        <f t="shared" si="525"/>
        <v/>
      </c>
      <c r="BD265" t="str">
        <f t="shared" si="525"/>
        <v/>
      </c>
      <c r="BE265" t="str">
        <f t="shared" si="525"/>
        <v/>
      </c>
      <c r="BF265" t="str">
        <f t="shared" si="525"/>
        <v/>
      </c>
      <c r="BG265" t="str">
        <f t="shared" si="525"/>
        <v/>
      </c>
      <c r="BH265" t="str">
        <f t="shared" si="525"/>
        <v/>
      </c>
      <c r="BI265" t="str">
        <f t="shared" si="525"/>
        <v/>
      </c>
      <c r="BJ265" t="str">
        <f t="shared" si="525"/>
        <v/>
      </c>
      <c r="BK265" s="346"/>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5">
      <c r="A266" s="349"/>
      <c r="B266" s="352"/>
      <c r="C266" s="342"/>
      <c r="D266" s="177" t="s">
        <v>44</v>
      </c>
      <c r="E266" s="252" t="str">
        <f>IF(E264&gt;0,1,"")</f>
        <v/>
      </c>
      <c r="F266" s="252" t="str">
        <f t="shared" ref="F266:P266" si="526">IF(F264&gt;0,1,"")</f>
        <v/>
      </c>
      <c r="G266" s="252" t="str">
        <f t="shared" si="526"/>
        <v/>
      </c>
      <c r="H266" s="252" t="str">
        <f t="shared" si="526"/>
        <v/>
      </c>
      <c r="I266" s="252" t="str">
        <f t="shared" si="526"/>
        <v/>
      </c>
      <c r="J266" s="252" t="str">
        <f t="shared" si="526"/>
        <v/>
      </c>
      <c r="K266" s="252" t="str">
        <f t="shared" si="526"/>
        <v/>
      </c>
      <c r="L266" s="252" t="str">
        <f t="shared" si="526"/>
        <v/>
      </c>
      <c r="M266" s="175" t="str">
        <f t="shared" si="526"/>
        <v/>
      </c>
      <c r="N266" s="175" t="str">
        <f t="shared" si="526"/>
        <v/>
      </c>
      <c r="O266" s="175" t="str">
        <f t="shared" si="526"/>
        <v/>
      </c>
      <c r="P266" s="175" t="str">
        <f t="shared" si="526"/>
        <v/>
      </c>
      <c r="Q266" s="184" t="str">
        <f t="shared" ref="Q266" si="527">IF(BK264="","",BK264)</f>
        <v/>
      </c>
      <c r="R266" s="38" t="str">
        <f>IF(BK264="","",BK264)</f>
        <v/>
      </c>
      <c r="S266" s="345"/>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6"/>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5">
      <c r="A267" s="347">
        <v>89</v>
      </c>
      <c r="B267" s="350"/>
      <c r="C267" s="340"/>
      <c r="D267" s="176" t="s">
        <v>38</v>
      </c>
      <c r="E267" s="252"/>
      <c r="F267" s="252"/>
      <c r="G267" s="252"/>
      <c r="H267" s="252"/>
      <c r="I267" s="252"/>
      <c r="J267" s="252"/>
      <c r="K267" s="252"/>
      <c r="L267" s="252"/>
      <c r="M267" s="175"/>
      <c r="N267" s="175"/>
      <c r="O267" s="175"/>
      <c r="P267" s="175"/>
      <c r="Q267" s="183" t="str">
        <f t="shared" ref="Q267" si="528">IF(BK267="","",BX269)</f>
        <v/>
      </c>
      <c r="R267" s="172"/>
      <c r="S267" s="343" t="str">
        <f>IF((COUNTBLANK(E267:Q267)+COUNTBLANK(E268:Q268)+COUNTBLANK(E269:Q269))/3=COUNTBLANK(E267:Q267),"","Bitte alle drei Zeilen ausfüllen")</f>
        <v/>
      </c>
      <c r="W267">
        <f t="shared" ref="W267:AH267" si="529">IF(E267=4.5,E268,0)</f>
        <v>0</v>
      </c>
      <c r="X267">
        <f t="shared" si="529"/>
        <v>0</v>
      </c>
      <c r="Y267">
        <f t="shared" si="529"/>
        <v>0</v>
      </c>
      <c r="Z267">
        <f t="shared" si="529"/>
        <v>0</v>
      </c>
      <c r="AA267">
        <f t="shared" si="529"/>
        <v>0</v>
      </c>
      <c r="AB267">
        <f t="shared" si="529"/>
        <v>0</v>
      </c>
      <c r="AC267">
        <f t="shared" si="529"/>
        <v>0</v>
      </c>
      <c r="AD267">
        <f t="shared" si="529"/>
        <v>0</v>
      </c>
      <c r="AE267">
        <f t="shared" si="529"/>
        <v>0</v>
      </c>
      <c r="AF267">
        <f t="shared" si="529"/>
        <v>0</v>
      </c>
      <c r="AG267">
        <f t="shared" si="529"/>
        <v>0</v>
      </c>
      <c r="AH267">
        <f t="shared" si="529"/>
        <v>0</v>
      </c>
      <c r="AJ267">
        <f t="shared" ref="AJ267:AU267" si="530">IF(E267=4.5,1,0)</f>
        <v>0</v>
      </c>
      <c r="AK267">
        <f t="shared" si="530"/>
        <v>0</v>
      </c>
      <c r="AL267">
        <f t="shared" si="530"/>
        <v>0</v>
      </c>
      <c r="AM267">
        <f t="shared" si="530"/>
        <v>0</v>
      </c>
      <c r="AN267">
        <f t="shared" si="530"/>
        <v>0</v>
      </c>
      <c r="AO267">
        <f t="shared" si="530"/>
        <v>0</v>
      </c>
      <c r="AP267">
        <f t="shared" si="530"/>
        <v>0</v>
      </c>
      <c r="AQ267">
        <f t="shared" si="530"/>
        <v>0</v>
      </c>
      <c r="AR267">
        <f t="shared" si="530"/>
        <v>0</v>
      </c>
      <c r="AS267">
        <f t="shared" si="530"/>
        <v>0</v>
      </c>
      <c r="AT267">
        <f t="shared" si="530"/>
        <v>0</v>
      </c>
      <c r="AU267">
        <f t="shared" si="530"/>
        <v>0</v>
      </c>
      <c r="BK267" s="346"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5">
      <c r="A268" s="348"/>
      <c r="B268" s="351"/>
      <c r="C268" s="341"/>
      <c r="D268" s="176" t="s">
        <v>42</v>
      </c>
      <c r="E268" s="252"/>
      <c r="F268" s="252"/>
      <c r="G268" s="252"/>
      <c r="H268" s="252"/>
      <c r="I268" s="252"/>
      <c r="J268" s="252"/>
      <c r="K268" s="252"/>
      <c r="L268" s="252"/>
      <c r="M268" s="175"/>
      <c r="N268" s="175"/>
      <c r="O268" s="175"/>
      <c r="P268" s="175"/>
      <c r="Q268" s="183"/>
      <c r="R268" s="35">
        <f>IF(R267&lt;15,0,IF(R267&lt;30,1,IF(R267&lt;45,2,3)))</f>
        <v>0</v>
      </c>
      <c r="S268" s="344"/>
      <c r="AY268" t="str">
        <f t="shared" ref="AY268:BJ268" si="531">IF(AY269="","",COUNTIF($E269:$P269,AY269))</f>
        <v/>
      </c>
      <c r="AZ268" t="str">
        <f t="shared" si="531"/>
        <v/>
      </c>
      <c r="BA268" t="str">
        <f t="shared" si="531"/>
        <v/>
      </c>
      <c r="BB268" t="str">
        <f t="shared" si="531"/>
        <v/>
      </c>
      <c r="BC268" t="str">
        <f t="shared" si="531"/>
        <v/>
      </c>
      <c r="BD268" t="str">
        <f t="shared" si="531"/>
        <v/>
      </c>
      <c r="BE268" t="str">
        <f t="shared" si="531"/>
        <v/>
      </c>
      <c r="BF268" t="str">
        <f t="shared" si="531"/>
        <v/>
      </c>
      <c r="BG268" t="str">
        <f t="shared" si="531"/>
        <v/>
      </c>
      <c r="BH268" t="str">
        <f t="shared" si="531"/>
        <v/>
      </c>
      <c r="BI268" t="str">
        <f t="shared" si="531"/>
        <v/>
      </c>
      <c r="BJ268" t="str">
        <f t="shared" si="531"/>
        <v/>
      </c>
      <c r="BK268" s="346"/>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5">
      <c r="A269" s="349"/>
      <c r="B269" s="352"/>
      <c r="C269" s="342"/>
      <c r="D269" s="177" t="s">
        <v>44</v>
      </c>
      <c r="E269" s="252" t="str">
        <f>IF(E267&gt;0,1,"")</f>
        <v/>
      </c>
      <c r="F269" s="252" t="str">
        <f t="shared" ref="F269:P269" si="532">IF(F267&gt;0,1,"")</f>
        <v/>
      </c>
      <c r="G269" s="252" t="str">
        <f t="shared" si="532"/>
        <v/>
      </c>
      <c r="H269" s="252" t="str">
        <f t="shared" si="532"/>
        <v/>
      </c>
      <c r="I269" s="252" t="str">
        <f t="shared" si="532"/>
        <v/>
      </c>
      <c r="J269" s="252" t="str">
        <f t="shared" si="532"/>
        <v/>
      </c>
      <c r="K269" s="252" t="str">
        <f t="shared" si="532"/>
        <v/>
      </c>
      <c r="L269" s="252" t="str">
        <f t="shared" si="532"/>
        <v/>
      </c>
      <c r="M269" s="175" t="str">
        <f t="shared" si="532"/>
        <v/>
      </c>
      <c r="N269" s="175" t="str">
        <f t="shared" si="532"/>
        <v/>
      </c>
      <c r="O269" s="175" t="str">
        <f t="shared" si="532"/>
        <v/>
      </c>
      <c r="P269" s="175" t="str">
        <f t="shared" si="532"/>
        <v/>
      </c>
      <c r="Q269" s="184" t="str">
        <f t="shared" ref="Q269" si="533">IF(BK267="","",BK267)</f>
        <v/>
      </c>
      <c r="R269" s="38" t="str">
        <f>IF(BK267="","",BK267)</f>
        <v/>
      </c>
      <c r="S269" s="345"/>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6"/>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5">
      <c r="A270" s="347">
        <v>90</v>
      </c>
      <c r="B270" s="350"/>
      <c r="C270" s="340"/>
      <c r="D270" s="176" t="s">
        <v>38</v>
      </c>
      <c r="E270" s="252"/>
      <c r="F270" s="252"/>
      <c r="G270" s="252"/>
      <c r="H270" s="252"/>
      <c r="I270" s="252"/>
      <c r="J270" s="252"/>
      <c r="K270" s="252"/>
      <c r="L270" s="252"/>
      <c r="M270" s="175"/>
      <c r="N270" s="175"/>
      <c r="O270" s="175"/>
      <c r="P270" s="175"/>
      <c r="Q270" s="183" t="str">
        <f t="shared" ref="Q270" si="534">IF(BK270="","",BX272)</f>
        <v/>
      </c>
      <c r="R270" s="172"/>
      <c r="S270" s="343" t="str">
        <f>IF((COUNTBLANK(E270:Q270)+COUNTBLANK(E271:Q271)+COUNTBLANK(E272:Q272))/3=COUNTBLANK(E270:Q270),"","Bitte alle drei Zeilen ausfüllen")</f>
        <v/>
      </c>
      <c r="W270">
        <f t="shared" ref="W270:AH270" si="535">IF(E270=4.5,E271,0)</f>
        <v>0</v>
      </c>
      <c r="X270">
        <f t="shared" si="535"/>
        <v>0</v>
      </c>
      <c r="Y270">
        <f t="shared" si="535"/>
        <v>0</v>
      </c>
      <c r="Z270">
        <f t="shared" si="535"/>
        <v>0</v>
      </c>
      <c r="AA270">
        <f t="shared" si="535"/>
        <v>0</v>
      </c>
      <c r="AB270">
        <f t="shared" si="535"/>
        <v>0</v>
      </c>
      <c r="AC270">
        <f t="shared" si="535"/>
        <v>0</v>
      </c>
      <c r="AD270">
        <f t="shared" si="535"/>
        <v>0</v>
      </c>
      <c r="AE270">
        <f t="shared" si="535"/>
        <v>0</v>
      </c>
      <c r="AF270">
        <f t="shared" si="535"/>
        <v>0</v>
      </c>
      <c r="AG270">
        <f t="shared" si="535"/>
        <v>0</v>
      </c>
      <c r="AH270">
        <f t="shared" si="535"/>
        <v>0</v>
      </c>
      <c r="AJ270">
        <f t="shared" ref="AJ270:AU270" si="536">IF(E270=4.5,1,0)</f>
        <v>0</v>
      </c>
      <c r="AK270">
        <f t="shared" si="536"/>
        <v>0</v>
      </c>
      <c r="AL270">
        <f t="shared" si="536"/>
        <v>0</v>
      </c>
      <c r="AM270">
        <f t="shared" si="536"/>
        <v>0</v>
      </c>
      <c r="AN270">
        <f t="shared" si="536"/>
        <v>0</v>
      </c>
      <c r="AO270">
        <f t="shared" si="536"/>
        <v>0</v>
      </c>
      <c r="AP270">
        <f t="shared" si="536"/>
        <v>0</v>
      </c>
      <c r="AQ270">
        <f t="shared" si="536"/>
        <v>0</v>
      </c>
      <c r="AR270">
        <f t="shared" si="536"/>
        <v>0</v>
      </c>
      <c r="AS270">
        <f t="shared" si="536"/>
        <v>0</v>
      </c>
      <c r="AT270">
        <f t="shared" si="536"/>
        <v>0</v>
      </c>
      <c r="AU270">
        <f t="shared" si="536"/>
        <v>0</v>
      </c>
      <c r="BK270" s="346"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5">
      <c r="A271" s="348"/>
      <c r="B271" s="351"/>
      <c r="C271" s="341"/>
      <c r="D271" s="176" t="s">
        <v>42</v>
      </c>
      <c r="E271" s="252"/>
      <c r="F271" s="252"/>
      <c r="G271" s="252"/>
      <c r="H271" s="252"/>
      <c r="I271" s="252"/>
      <c r="J271" s="252"/>
      <c r="K271" s="252"/>
      <c r="L271" s="252"/>
      <c r="M271" s="175"/>
      <c r="N271" s="175"/>
      <c r="O271" s="175"/>
      <c r="P271" s="175"/>
      <c r="Q271" s="183"/>
      <c r="R271" s="35">
        <f>IF(R270&lt;15,0,IF(R270&lt;30,1,IF(R270&lt;45,2,3)))</f>
        <v>0</v>
      </c>
      <c r="S271" s="344"/>
      <c r="AY271" t="str">
        <f t="shared" ref="AY271:BJ271" si="537">IF(AY272="","",COUNTIF($E272:$P272,AY272))</f>
        <v/>
      </c>
      <c r="AZ271" t="str">
        <f t="shared" si="537"/>
        <v/>
      </c>
      <c r="BA271" t="str">
        <f t="shared" si="537"/>
        <v/>
      </c>
      <c r="BB271" t="str">
        <f t="shared" si="537"/>
        <v/>
      </c>
      <c r="BC271" t="str">
        <f t="shared" si="537"/>
        <v/>
      </c>
      <c r="BD271" t="str">
        <f t="shared" si="537"/>
        <v/>
      </c>
      <c r="BE271" t="str">
        <f t="shared" si="537"/>
        <v/>
      </c>
      <c r="BF271" t="str">
        <f t="shared" si="537"/>
        <v/>
      </c>
      <c r="BG271" t="str">
        <f t="shared" si="537"/>
        <v/>
      </c>
      <c r="BH271" t="str">
        <f t="shared" si="537"/>
        <v/>
      </c>
      <c r="BI271" t="str">
        <f t="shared" si="537"/>
        <v/>
      </c>
      <c r="BJ271" t="str">
        <f t="shared" si="537"/>
        <v/>
      </c>
      <c r="BK271" s="346"/>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5">
      <c r="A272" s="349"/>
      <c r="B272" s="352"/>
      <c r="C272" s="342"/>
      <c r="D272" s="177" t="s">
        <v>44</v>
      </c>
      <c r="E272" s="252" t="str">
        <f>IF(E270&gt;0,1,"")</f>
        <v/>
      </c>
      <c r="F272" s="252" t="str">
        <f t="shared" ref="F272:P272" si="538">IF(F270&gt;0,1,"")</f>
        <v/>
      </c>
      <c r="G272" s="252" t="str">
        <f t="shared" si="538"/>
        <v/>
      </c>
      <c r="H272" s="252" t="str">
        <f t="shared" si="538"/>
        <v/>
      </c>
      <c r="I272" s="252" t="str">
        <f t="shared" si="538"/>
        <v/>
      </c>
      <c r="J272" s="252" t="str">
        <f t="shared" si="538"/>
        <v/>
      </c>
      <c r="K272" s="252" t="str">
        <f t="shared" si="538"/>
        <v/>
      </c>
      <c r="L272" s="252" t="str">
        <f t="shared" si="538"/>
        <v/>
      </c>
      <c r="M272" s="175" t="str">
        <f t="shared" si="538"/>
        <v/>
      </c>
      <c r="N272" s="175" t="str">
        <f t="shared" si="538"/>
        <v/>
      </c>
      <c r="O272" s="175" t="str">
        <f t="shared" si="538"/>
        <v/>
      </c>
      <c r="P272" s="175" t="str">
        <f t="shared" si="538"/>
        <v/>
      </c>
      <c r="Q272" s="184" t="str">
        <f t="shared" ref="Q272" si="539">IF(BK270="","",BK270)</f>
        <v/>
      </c>
      <c r="R272" s="38" t="str">
        <f>IF(BK270="","",BK270)</f>
        <v/>
      </c>
      <c r="S272" s="345"/>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6"/>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5">
      <c r="A273" s="347">
        <v>91</v>
      </c>
      <c r="B273" s="350"/>
      <c r="C273" s="340"/>
      <c r="D273" s="176" t="s">
        <v>38</v>
      </c>
      <c r="E273" s="252"/>
      <c r="F273" s="252"/>
      <c r="G273" s="252"/>
      <c r="H273" s="252"/>
      <c r="I273" s="252"/>
      <c r="J273" s="252"/>
      <c r="K273" s="252"/>
      <c r="L273" s="252"/>
      <c r="M273" s="175"/>
      <c r="N273" s="175"/>
      <c r="O273" s="175"/>
      <c r="P273" s="175"/>
      <c r="Q273" s="183" t="str">
        <f t="shared" ref="Q273" si="540">IF(BK273="","",BX275)</f>
        <v/>
      </c>
      <c r="R273" s="172"/>
      <c r="S273" s="343" t="str">
        <f>IF((COUNTBLANK(E273:Q273)+COUNTBLANK(E274:Q274)+COUNTBLANK(E275:Q275))/3=COUNTBLANK(E273:Q273),"","Bitte alle drei Zeilen ausfüllen")</f>
        <v/>
      </c>
      <c r="W273">
        <f t="shared" ref="W273:AH273" si="541">IF(E273=4.5,E274,0)</f>
        <v>0</v>
      </c>
      <c r="X273">
        <f t="shared" si="541"/>
        <v>0</v>
      </c>
      <c r="Y273">
        <f t="shared" si="541"/>
        <v>0</v>
      </c>
      <c r="Z273">
        <f t="shared" si="541"/>
        <v>0</v>
      </c>
      <c r="AA273">
        <f t="shared" si="541"/>
        <v>0</v>
      </c>
      <c r="AB273">
        <f t="shared" si="541"/>
        <v>0</v>
      </c>
      <c r="AC273">
        <f t="shared" si="541"/>
        <v>0</v>
      </c>
      <c r="AD273">
        <f t="shared" si="541"/>
        <v>0</v>
      </c>
      <c r="AE273">
        <f t="shared" si="541"/>
        <v>0</v>
      </c>
      <c r="AF273">
        <f t="shared" si="541"/>
        <v>0</v>
      </c>
      <c r="AG273">
        <f t="shared" si="541"/>
        <v>0</v>
      </c>
      <c r="AH273">
        <f t="shared" si="541"/>
        <v>0</v>
      </c>
      <c r="AJ273">
        <f t="shared" ref="AJ273:AU273" si="542">IF(E273=4.5,1,0)</f>
        <v>0</v>
      </c>
      <c r="AK273">
        <f t="shared" si="542"/>
        <v>0</v>
      </c>
      <c r="AL273">
        <f t="shared" si="542"/>
        <v>0</v>
      </c>
      <c r="AM273">
        <f t="shared" si="542"/>
        <v>0</v>
      </c>
      <c r="AN273">
        <f t="shared" si="542"/>
        <v>0</v>
      </c>
      <c r="AO273">
        <f t="shared" si="542"/>
        <v>0</v>
      </c>
      <c r="AP273">
        <f t="shared" si="542"/>
        <v>0</v>
      </c>
      <c r="AQ273">
        <f t="shared" si="542"/>
        <v>0</v>
      </c>
      <c r="AR273">
        <f t="shared" si="542"/>
        <v>0</v>
      </c>
      <c r="AS273">
        <f t="shared" si="542"/>
        <v>0</v>
      </c>
      <c r="AT273">
        <f t="shared" si="542"/>
        <v>0</v>
      </c>
      <c r="AU273">
        <f t="shared" si="542"/>
        <v>0</v>
      </c>
      <c r="BK273" s="346"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5">
      <c r="A274" s="348"/>
      <c r="B274" s="351"/>
      <c r="C274" s="341"/>
      <c r="D274" s="176" t="s">
        <v>42</v>
      </c>
      <c r="E274" s="252"/>
      <c r="F274" s="252"/>
      <c r="G274" s="252"/>
      <c r="H274" s="252"/>
      <c r="I274" s="252"/>
      <c r="J274" s="252"/>
      <c r="K274" s="252"/>
      <c r="L274" s="252"/>
      <c r="M274" s="175"/>
      <c r="N274" s="175"/>
      <c r="O274" s="175"/>
      <c r="P274" s="175"/>
      <c r="Q274" s="183"/>
      <c r="R274" s="35">
        <f>IF(R273&lt;15,0,IF(R273&lt;30,1,IF(R273&lt;45,2,3)))</f>
        <v>0</v>
      </c>
      <c r="S274" s="344"/>
      <c r="AY274" t="str">
        <f t="shared" ref="AY274:BJ274" si="543">IF(AY275="","",COUNTIF($E275:$P275,AY275))</f>
        <v/>
      </c>
      <c r="AZ274" t="str">
        <f t="shared" si="543"/>
        <v/>
      </c>
      <c r="BA274" t="str">
        <f t="shared" si="543"/>
        <v/>
      </c>
      <c r="BB274" t="str">
        <f t="shared" si="543"/>
        <v/>
      </c>
      <c r="BC274" t="str">
        <f t="shared" si="543"/>
        <v/>
      </c>
      <c r="BD274" t="str">
        <f t="shared" si="543"/>
        <v/>
      </c>
      <c r="BE274" t="str">
        <f t="shared" si="543"/>
        <v/>
      </c>
      <c r="BF274" t="str">
        <f t="shared" si="543"/>
        <v/>
      </c>
      <c r="BG274" t="str">
        <f t="shared" si="543"/>
        <v/>
      </c>
      <c r="BH274" t="str">
        <f t="shared" si="543"/>
        <v/>
      </c>
      <c r="BI274" t="str">
        <f t="shared" si="543"/>
        <v/>
      </c>
      <c r="BJ274" t="str">
        <f t="shared" si="543"/>
        <v/>
      </c>
      <c r="BK274" s="346"/>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5">
      <c r="A275" s="349"/>
      <c r="B275" s="352"/>
      <c r="C275" s="342"/>
      <c r="D275" s="177" t="s">
        <v>44</v>
      </c>
      <c r="E275" s="252" t="str">
        <f>IF(E273&gt;0,1,"")</f>
        <v/>
      </c>
      <c r="F275" s="252" t="str">
        <f t="shared" ref="F275:P275" si="544">IF(F273&gt;0,1,"")</f>
        <v/>
      </c>
      <c r="G275" s="252" t="str">
        <f t="shared" si="544"/>
        <v/>
      </c>
      <c r="H275" s="252" t="str">
        <f t="shared" si="544"/>
        <v/>
      </c>
      <c r="I275" s="252" t="str">
        <f t="shared" si="544"/>
        <v/>
      </c>
      <c r="J275" s="252" t="str">
        <f t="shared" si="544"/>
        <v/>
      </c>
      <c r="K275" s="252" t="str">
        <f t="shared" si="544"/>
        <v/>
      </c>
      <c r="L275" s="252" t="str">
        <f t="shared" si="544"/>
        <v/>
      </c>
      <c r="M275" s="175" t="str">
        <f t="shared" si="544"/>
        <v/>
      </c>
      <c r="N275" s="175" t="str">
        <f t="shared" si="544"/>
        <v/>
      </c>
      <c r="O275" s="175" t="str">
        <f t="shared" si="544"/>
        <v/>
      </c>
      <c r="P275" s="175" t="str">
        <f t="shared" si="544"/>
        <v/>
      </c>
      <c r="Q275" s="184" t="str">
        <f t="shared" ref="Q275" si="545">IF(BK273="","",BK273)</f>
        <v/>
      </c>
      <c r="R275" s="38" t="str">
        <f>IF(BK273="","",BK273)</f>
        <v/>
      </c>
      <c r="S275" s="345"/>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6"/>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5">
      <c r="A276" s="347">
        <v>92</v>
      </c>
      <c r="B276" s="350"/>
      <c r="C276" s="340"/>
      <c r="D276" s="176" t="s">
        <v>38</v>
      </c>
      <c r="E276" s="252"/>
      <c r="F276" s="252"/>
      <c r="G276" s="252"/>
      <c r="H276" s="252"/>
      <c r="I276" s="252"/>
      <c r="J276" s="252"/>
      <c r="K276" s="252"/>
      <c r="L276" s="252"/>
      <c r="M276" s="175"/>
      <c r="N276" s="175"/>
      <c r="O276" s="175"/>
      <c r="P276" s="175"/>
      <c r="Q276" s="183" t="str">
        <f t="shared" ref="Q276" si="546">IF(BK276="","",BX278)</f>
        <v/>
      </c>
      <c r="R276" s="172"/>
      <c r="S276" s="343" t="str">
        <f>IF((COUNTBLANK(E276:Q276)+COUNTBLANK(E277:Q277)+COUNTBLANK(E278:Q278))/3=COUNTBLANK(E276:Q276),"","Bitte alle drei Zeilen ausfüllen")</f>
        <v/>
      </c>
      <c r="W276">
        <f t="shared" ref="W276:AH276" si="547">IF(E276=4.5,E277,0)</f>
        <v>0</v>
      </c>
      <c r="X276">
        <f t="shared" si="547"/>
        <v>0</v>
      </c>
      <c r="Y276">
        <f t="shared" si="547"/>
        <v>0</v>
      </c>
      <c r="Z276">
        <f t="shared" si="547"/>
        <v>0</v>
      </c>
      <c r="AA276">
        <f t="shared" si="547"/>
        <v>0</v>
      </c>
      <c r="AB276">
        <f t="shared" si="547"/>
        <v>0</v>
      </c>
      <c r="AC276">
        <f t="shared" si="547"/>
        <v>0</v>
      </c>
      <c r="AD276">
        <f t="shared" si="547"/>
        <v>0</v>
      </c>
      <c r="AE276">
        <f t="shared" si="547"/>
        <v>0</v>
      </c>
      <c r="AF276">
        <f t="shared" si="547"/>
        <v>0</v>
      </c>
      <c r="AG276">
        <f t="shared" si="547"/>
        <v>0</v>
      </c>
      <c r="AH276">
        <f t="shared" si="547"/>
        <v>0</v>
      </c>
      <c r="AJ276">
        <f t="shared" ref="AJ276:AU276" si="548">IF(E276=4.5,1,0)</f>
        <v>0</v>
      </c>
      <c r="AK276">
        <f t="shared" si="548"/>
        <v>0</v>
      </c>
      <c r="AL276">
        <f t="shared" si="548"/>
        <v>0</v>
      </c>
      <c r="AM276">
        <f t="shared" si="548"/>
        <v>0</v>
      </c>
      <c r="AN276">
        <f t="shared" si="548"/>
        <v>0</v>
      </c>
      <c r="AO276">
        <f t="shared" si="548"/>
        <v>0</v>
      </c>
      <c r="AP276">
        <f t="shared" si="548"/>
        <v>0</v>
      </c>
      <c r="AQ276">
        <f t="shared" si="548"/>
        <v>0</v>
      </c>
      <c r="AR276">
        <f t="shared" si="548"/>
        <v>0</v>
      </c>
      <c r="AS276">
        <f t="shared" si="548"/>
        <v>0</v>
      </c>
      <c r="AT276">
        <f t="shared" si="548"/>
        <v>0</v>
      </c>
      <c r="AU276">
        <f t="shared" si="548"/>
        <v>0</v>
      </c>
      <c r="BK276" s="346"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5">
      <c r="A277" s="348"/>
      <c r="B277" s="351"/>
      <c r="C277" s="341"/>
      <c r="D277" s="176" t="s">
        <v>42</v>
      </c>
      <c r="E277" s="252"/>
      <c r="F277" s="252"/>
      <c r="G277" s="252"/>
      <c r="H277" s="252"/>
      <c r="I277" s="252"/>
      <c r="J277" s="252"/>
      <c r="K277" s="252"/>
      <c r="L277" s="252"/>
      <c r="M277" s="175"/>
      <c r="N277" s="175"/>
      <c r="O277" s="175"/>
      <c r="P277" s="175"/>
      <c r="Q277" s="183"/>
      <c r="R277" s="35">
        <f>IF(R276&lt;15,0,IF(R276&lt;30,1,IF(R276&lt;45,2,3)))</f>
        <v>0</v>
      </c>
      <c r="S277" s="344"/>
      <c r="AY277" t="str">
        <f t="shared" ref="AY277:BJ277" si="549">IF(AY278="","",COUNTIF($E278:$P278,AY278))</f>
        <v/>
      </c>
      <c r="AZ277" t="str">
        <f t="shared" si="549"/>
        <v/>
      </c>
      <c r="BA277" t="str">
        <f t="shared" si="549"/>
        <v/>
      </c>
      <c r="BB277" t="str">
        <f t="shared" si="549"/>
        <v/>
      </c>
      <c r="BC277" t="str">
        <f t="shared" si="549"/>
        <v/>
      </c>
      <c r="BD277" t="str">
        <f t="shared" si="549"/>
        <v/>
      </c>
      <c r="BE277" t="str">
        <f t="shared" si="549"/>
        <v/>
      </c>
      <c r="BF277" t="str">
        <f t="shared" si="549"/>
        <v/>
      </c>
      <c r="BG277" t="str">
        <f t="shared" si="549"/>
        <v/>
      </c>
      <c r="BH277" t="str">
        <f t="shared" si="549"/>
        <v/>
      </c>
      <c r="BI277" t="str">
        <f t="shared" si="549"/>
        <v/>
      </c>
      <c r="BJ277" t="str">
        <f t="shared" si="549"/>
        <v/>
      </c>
      <c r="BK277" s="346"/>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5">
      <c r="A278" s="349"/>
      <c r="B278" s="352"/>
      <c r="C278" s="342"/>
      <c r="D278" s="177" t="s">
        <v>44</v>
      </c>
      <c r="E278" s="252" t="str">
        <f>IF(E276&gt;0,1,"")</f>
        <v/>
      </c>
      <c r="F278" s="252" t="str">
        <f t="shared" ref="F278:P278" si="550">IF(F276&gt;0,1,"")</f>
        <v/>
      </c>
      <c r="G278" s="252" t="str">
        <f t="shared" si="550"/>
        <v/>
      </c>
      <c r="H278" s="252" t="str">
        <f t="shared" si="550"/>
        <v/>
      </c>
      <c r="I278" s="252" t="str">
        <f t="shared" si="550"/>
        <v/>
      </c>
      <c r="J278" s="252" t="str">
        <f t="shared" si="550"/>
        <v/>
      </c>
      <c r="K278" s="252" t="str">
        <f t="shared" si="550"/>
        <v/>
      </c>
      <c r="L278" s="252" t="str">
        <f t="shared" si="550"/>
        <v/>
      </c>
      <c r="M278" s="175" t="str">
        <f t="shared" si="550"/>
        <v/>
      </c>
      <c r="N278" s="175" t="str">
        <f t="shared" si="550"/>
        <v/>
      </c>
      <c r="O278" s="175" t="str">
        <f t="shared" si="550"/>
        <v/>
      </c>
      <c r="P278" s="175" t="str">
        <f t="shared" si="550"/>
        <v/>
      </c>
      <c r="Q278" s="184" t="str">
        <f t="shared" ref="Q278" si="551">IF(BK276="","",BK276)</f>
        <v/>
      </c>
      <c r="R278" s="38" t="str">
        <f>IF(BK276="","",BK276)</f>
        <v/>
      </c>
      <c r="S278" s="345"/>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6"/>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5">
      <c r="A279" s="347">
        <v>93</v>
      </c>
      <c r="B279" s="350"/>
      <c r="C279" s="340"/>
      <c r="D279" s="176" t="s">
        <v>38</v>
      </c>
      <c r="E279" s="252"/>
      <c r="F279" s="252"/>
      <c r="G279" s="252"/>
      <c r="H279" s="252"/>
      <c r="I279" s="252"/>
      <c r="J279" s="252"/>
      <c r="K279" s="252"/>
      <c r="L279" s="252"/>
      <c r="M279" s="175"/>
      <c r="N279" s="175"/>
      <c r="O279" s="175"/>
      <c r="P279" s="175"/>
      <c r="Q279" s="183" t="str">
        <f t="shared" ref="Q279" si="552">IF(BK279="","",BX281)</f>
        <v/>
      </c>
      <c r="R279" s="172"/>
      <c r="S279" s="343" t="str">
        <f>IF((COUNTBLANK(E279:Q279)+COUNTBLANK(E280:Q280)+COUNTBLANK(E281:Q281))/3=COUNTBLANK(E279:Q279),"","Bitte alle drei Zeilen ausfüllen")</f>
        <v/>
      </c>
      <c r="W279">
        <f t="shared" ref="W279:AH279" si="553">IF(E279=4.5,E280,0)</f>
        <v>0</v>
      </c>
      <c r="X279">
        <f t="shared" si="553"/>
        <v>0</v>
      </c>
      <c r="Y279">
        <f t="shared" si="553"/>
        <v>0</v>
      </c>
      <c r="Z279">
        <f t="shared" si="553"/>
        <v>0</v>
      </c>
      <c r="AA279">
        <f t="shared" si="553"/>
        <v>0</v>
      </c>
      <c r="AB279">
        <f t="shared" si="553"/>
        <v>0</v>
      </c>
      <c r="AC279">
        <f t="shared" si="553"/>
        <v>0</v>
      </c>
      <c r="AD279">
        <f t="shared" si="553"/>
        <v>0</v>
      </c>
      <c r="AE279">
        <f t="shared" si="553"/>
        <v>0</v>
      </c>
      <c r="AF279">
        <f t="shared" si="553"/>
        <v>0</v>
      </c>
      <c r="AG279">
        <f t="shared" si="553"/>
        <v>0</v>
      </c>
      <c r="AH279">
        <f t="shared" si="553"/>
        <v>0</v>
      </c>
      <c r="AJ279">
        <f t="shared" ref="AJ279:AU279" si="554">IF(E279=4.5,1,0)</f>
        <v>0</v>
      </c>
      <c r="AK279">
        <f t="shared" si="554"/>
        <v>0</v>
      </c>
      <c r="AL279">
        <f t="shared" si="554"/>
        <v>0</v>
      </c>
      <c r="AM279">
        <f t="shared" si="554"/>
        <v>0</v>
      </c>
      <c r="AN279">
        <f t="shared" si="554"/>
        <v>0</v>
      </c>
      <c r="AO279">
        <f t="shared" si="554"/>
        <v>0</v>
      </c>
      <c r="AP279">
        <f t="shared" si="554"/>
        <v>0</v>
      </c>
      <c r="AQ279">
        <f t="shared" si="554"/>
        <v>0</v>
      </c>
      <c r="AR279">
        <f t="shared" si="554"/>
        <v>0</v>
      </c>
      <c r="AS279">
        <f t="shared" si="554"/>
        <v>0</v>
      </c>
      <c r="AT279">
        <f t="shared" si="554"/>
        <v>0</v>
      </c>
      <c r="AU279">
        <f t="shared" si="554"/>
        <v>0</v>
      </c>
      <c r="BK279" s="346"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5">
      <c r="A280" s="348"/>
      <c r="B280" s="351"/>
      <c r="C280" s="341"/>
      <c r="D280" s="176" t="s">
        <v>42</v>
      </c>
      <c r="E280" s="252"/>
      <c r="F280" s="252"/>
      <c r="G280" s="252"/>
      <c r="H280" s="252"/>
      <c r="I280" s="252"/>
      <c r="J280" s="252"/>
      <c r="K280" s="252"/>
      <c r="L280" s="252"/>
      <c r="M280" s="175"/>
      <c r="N280" s="175"/>
      <c r="O280" s="175"/>
      <c r="P280" s="175"/>
      <c r="Q280" s="183"/>
      <c r="R280" s="35">
        <f>IF(R279&lt;15,0,IF(R279&lt;30,1,IF(R279&lt;45,2,3)))</f>
        <v>0</v>
      </c>
      <c r="S280" s="344"/>
      <c r="AY280" t="str">
        <f t="shared" ref="AY280:BJ280" si="555">IF(AY281="","",COUNTIF($E281:$P281,AY281))</f>
        <v/>
      </c>
      <c r="AZ280" t="str">
        <f t="shared" si="555"/>
        <v/>
      </c>
      <c r="BA280" t="str">
        <f t="shared" si="555"/>
        <v/>
      </c>
      <c r="BB280" t="str">
        <f t="shared" si="555"/>
        <v/>
      </c>
      <c r="BC280" t="str">
        <f t="shared" si="555"/>
        <v/>
      </c>
      <c r="BD280" t="str">
        <f t="shared" si="555"/>
        <v/>
      </c>
      <c r="BE280" t="str">
        <f t="shared" si="555"/>
        <v/>
      </c>
      <c r="BF280" t="str">
        <f t="shared" si="555"/>
        <v/>
      </c>
      <c r="BG280" t="str">
        <f t="shared" si="555"/>
        <v/>
      </c>
      <c r="BH280" t="str">
        <f t="shared" si="555"/>
        <v/>
      </c>
      <c r="BI280" t="str">
        <f t="shared" si="555"/>
        <v/>
      </c>
      <c r="BJ280" t="str">
        <f t="shared" si="555"/>
        <v/>
      </c>
      <c r="BK280" s="346"/>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5">
      <c r="A281" s="349"/>
      <c r="B281" s="352"/>
      <c r="C281" s="342"/>
      <c r="D281" s="177" t="s">
        <v>44</v>
      </c>
      <c r="E281" s="252" t="str">
        <f>IF(E279&gt;0,1,"")</f>
        <v/>
      </c>
      <c r="F281" s="252" t="str">
        <f t="shared" ref="F281:P281" si="556">IF(F279&gt;0,1,"")</f>
        <v/>
      </c>
      <c r="G281" s="252" t="str">
        <f t="shared" si="556"/>
        <v/>
      </c>
      <c r="H281" s="252" t="str">
        <f t="shared" si="556"/>
        <v/>
      </c>
      <c r="I281" s="252" t="str">
        <f t="shared" si="556"/>
        <v/>
      </c>
      <c r="J281" s="252" t="str">
        <f t="shared" si="556"/>
        <v/>
      </c>
      <c r="K281" s="252" t="str">
        <f t="shared" si="556"/>
        <v/>
      </c>
      <c r="L281" s="252" t="str">
        <f t="shared" si="556"/>
        <v/>
      </c>
      <c r="M281" s="175" t="str">
        <f t="shared" si="556"/>
        <v/>
      </c>
      <c r="N281" s="175" t="str">
        <f t="shared" si="556"/>
        <v/>
      </c>
      <c r="O281" s="175" t="str">
        <f t="shared" si="556"/>
        <v/>
      </c>
      <c r="P281" s="175" t="str">
        <f t="shared" si="556"/>
        <v/>
      </c>
      <c r="Q281" s="184" t="str">
        <f t="shared" ref="Q281" si="557">IF(BK279="","",BK279)</f>
        <v/>
      </c>
      <c r="R281" s="38" t="str">
        <f>IF(BK279="","",BK279)</f>
        <v/>
      </c>
      <c r="S281" s="345"/>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6"/>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5">
      <c r="A282" s="347">
        <v>94</v>
      </c>
      <c r="B282" s="350"/>
      <c r="C282" s="340"/>
      <c r="D282" s="176" t="s">
        <v>38</v>
      </c>
      <c r="E282" s="252"/>
      <c r="F282" s="252"/>
      <c r="G282" s="252"/>
      <c r="H282" s="252"/>
      <c r="I282" s="252"/>
      <c r="J282" s="252"/>
      <c r="K282" s="252"/>
      <c r="L282" s="252"/>
      <c r="M282" s="175"/>
      <c r="N282" s="175"/>
      <c r="O282" s="175"/>
      <c r="P282" s="175"/>
      <c r="Q282" s="183" t="str">
        <f t="shared" ref="Q282" si="558">IF(BK282="","",BX284)</f>
        <v/>
      </c>
      <c r="R282" s="172"/>
      <c r="S282" s="343" t="str">
        <f>IF((COUNTBLANK(E282:Q282)+COUNTBLANK(E283:Q283)+COUNTBLANK(E284:Q284))/3=COUNTBLANK(E282:Q282),"","Bitte alle drei Zeilen ausfüllen")</f>
        <v/>
      </c>
      <c r="W282">
        <f t="shared" ref="W282:AH282" si="559">IF(E282=4.5,E283,0)</f>
        <v>0</v>
      </c>
      <c r="X282">
        <f t="shared" si="559"/>
        <v>0</v>
      </c>
      <c r="Y282">
        <f t="shared" si="559"/>
        <v>0</v>
      </c>
      <c r="Z282">
        <f t="shared" si="559"/>
        <v>0</v>
      </c>
      <c r="AA282">
        <f t="shared" si="559"/>
        <v>0</v>
      </c>
      <c r="AB282">
        <f t="shared" si="559"/>
        <v>0</v>
      </c>
      <c r="AC282">
        <f t="shared" si="559"/>
        <v>0</v>
      </c>
      <c r="AD282">
        <f t="shared" si="559"/>
        <v>0</v>
      </c>
      <c r="AE282">
        <f t="shared" si="559"/>
        <v>0</v>
      </c>
      <c r="AF282">
        <f t="shared" si="559"/>
        <v>0</v>
      </c>
      <c r="AG282">
        <f t="shared" si="559"/>
        <v>0</v>
      </c>
      <c r="AH282">
        <f t="shared" si="559"/>
        <v>0</v>
      </c>
      <c r="AJ282">
        <f t="shared" ref="AJ282:AU282" si="560">IF(E282=4.5,1,0)</f>
        <v>0</v>
      </c>
      <c r="AK282">
        <f t="shared" si="560"/>
        <v>0</v>
      </c>
      <c r="AL282">
        <f t="shared" si="560"/>
        <v>0</v>
      </c>
      <c r="AM282">
        <f t="shared" si="560"/>
        <v>0</v>
      </c>
      <c r="AN282">
        <f t="shared" si="560"/>
        <v>0</v>
      </c>
      <c r="AO282">
        <f t="shared" si="560"/>
        <v>0</v>
      </c>
      <c r="AP282">
        <f t="shared" si="560"/>
        <v>0</v>
      </c>
      <c r="AQ282">
        <f t="shared" si="560"/>
        <v>0</v>
      </c>
      <c r="AR282">
        <f t="shared" si="560"/>
        <v>0</v>
      </c>
      <c r="AS282">
        <f t="shared" si="560"/>
        <v>0</v>
      </c>
      <c r="AT282">
        <f t="shared" si="560"/>
        <v>0</v>
      </c>
      <c r="AU282">
        <f t="shared" si="560"/>
        <v>0</v>
      </c>
      <c r="BK282" s="346"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5">
      <c r="A283" s="348"/>
      <c r="B283" s="351"/>
      <c r="C283" s="341"/>
      <c r="D283" s="176" t="s">
        <v>42</v>
      </c>
      <c r="E283" s="252"/>
      <c r="F283" s="252"/>
      <c r="G283" s="252"/>
      <c r="H283" s="252"/>
      <c r="I283" s="252"/>
      <c r="J283" s="252"/>
      <c r="K283" s="252"/>
      <c r="L283" s="252"/>
      <c r="M283" s="175"/>
      <c r="N283" s="175"/>
      <c r="O283" s="175"/>
      <c r="P283" s="175"/>
      <c r="Q283" s="183"/>
      <c r="R283" s="35">
        <f>IF(R282&lt;15,0,IF(R282&lt;30,1,IF(R282&lt;45,2,3)))</f>
        <v>0</v>
      </c>
      <c r="S283" s="344"/>
      <c r="AY283" t="str">
        <f t="shared" ref="AY283:BJ283" si="561">IF(AY284="","",COUNTIF($E284:$P284,AY284))</f>
        <v/>
      </c>
      <c r="AZ283" t="str">
        <f t="shared" si="561"/>
        <v/>
      </c>
      <c r="BA283" t="str">
        <f t="shared" si="561"/>
        <v/>
      </c>
      <c r="BB283" t="str">
        <f t="shared" si="561"/>
        <v/>
      </c>
      <c r="BC283" t="str">
        <f t="shared" si="561"/>
        <v/>
      </c>
      <c r="BD283" t="str">
        <f t="shared" si="561"/>
        <v/>
      </c>
      <c r="BE283" t="str">
        <f t="shared" si="561"/>
        <v/>
      </c>
      <c r="BF283" t="str">
        <f t="shared" si="561"/>
        <v/>
      </c>
      <c r="BG283" t="str">
        <f t="shared" si="561"/>
        <v/>
      </c>
      <c r="BH283" t="str">
        <f t="shared" si="561"/>
        <v/>
      </c>
      <c r="BI283" t="str">
        <f t="shared" si="561"/>
        <v/>
      </c>
      <c r="BJ283" t="str">
        <f t="shared" si="561"/>
        <v/>
      </c>
      <c r="BK283" s="346"/>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5">
      <c r="A284" s="349"/>
      <c r="B284" s="352"/>
      <c r="C284" s="342"/>
      <c r="D284" s="177" t="s">
        <v>44</v>
      </c>
      <c r="E284" s="252" t="str">
        <f>IF(E282&gt;0,1,"")</f>
        <v/>
      </c>
      <c r="F284" s="252" t="str">
        <f t="shared" ref="F284:P284" si="562">IF(F282&gt;0,1,"")</f>
        <v/>
      </c>
      <c r="G284" s="252" t="str">
        <f t="shared" si="562"/>
        <v/>
      </c>
      <c r="H284" s="252" t="str">
        <f t="shared" si="562"/>
        <v/>
      </c>
      <c r="I284" s="252" t="str">
        <f t="shared" si="562"/>
        <v/>
      </c>
      <c r="J284" s="252" t="str">
        <f t="shared" si="562"/>
        <v/>
      </c>
      <c r="K284" s="252" t="str">
        <f t="shared" si="562"/>
        <v/>
      </c>
      <c r="L284" s="252" t="str">
        <f t="shared" si="562"/>
        <v/>
      </c>
      <c r="M284" s="175" t="str">
        <f t="shared" si="562"/>
        <v/>
      </c>
      <c r="N284" s="175" t="str">
        <f t="shared" si="562"/>
        <v/>
      </c>
      <c r="O284" s="175" t="str">
        <f t="shared" si="562"/>
        <v/>
      </c>
      <c r="P284" s="175" t="str">
        <f t="shared" si="562"/>
        <v/>
      </c>
      <c r="Q284" s="184" t="str">
        <f t="shared" ref="Q284" si="563">IF(BK282="","",BK282)</f>
        <v/>
      </c>
      <c r="R284" s="38" t="str">
        <f>IF(BK282="","",BK282)</f>
        <v/>
      </c>
      <c r="S284" s="345"/>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6"/>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5">
      <c r="A285" s="347">
        <v>95</v>
      </c>
      <c r="B285" s="350"/>
      <c r="C285" s="340"/>
      <c r="D285" s="176" t="s">
        <v>38</v>
      </c>
      <c r="E285" s="252"/>
      <c r="F285" s="252"/>
      <c r="G285" s="252"/>
      <c r="H285" s="252"/>
      <c r="I285" s="252"/>
      <c r="J285" s="252"/>
      <c r="K285" s="252"/>
      <c r="L285" s="252"/>
      <c r="M285" s="175"/>
      <c r="N285" s="175"/>
      <c r="O285" s="175"/>
      <c r="P285" s="175"/>
      <c r="Q285" s="183" t="str">
        <f t="shared" ref="Q285" si="564">IF(BK285="","",BX287)</f>
        <v/>
      </c>
      <c r="R285" s="172"/>
      <c r="S285" s="343" t="str">
        <f>IF((COUNTBLANK(E285:Q285)+COUNTBLANK(E286:Q286)+COUNTBLANK(E287:Q287))/3=COUNTBLANK(E285:Q285),"","Bitte alle drei Zeilen ausfüllen")</f>
        <v/>
      </c>
      <c r="W285">
        <f t="shared" ref="W285:AH285" si="565">IF(E285=4.5,E286,0)</f>
        <v>0</v>
      </c>
      <c r="X285">
        <f t="shared" si="565"/>
        <v>0</v>
      </c>
      <c r="Y285">
        <f t="shared" si="565"/>
        <v>0</v>
      </c>
      <c r="Z285">
        <f t="shared" si="565"/>
        <v>0</v>
      </c>
      <c r="AA285">
        <f t="shared" si="565"/>
        <v>0</v>
      </c>
      <c r="AB285">
        <f t="shared" si="565"/>
        <v>0</v>
      </c>
      <c r="AC285">
        <f t="shared" si="565"/>
        <v>0</v>
      </c>
      <c r="AD285">
        <f t="shared" si="565"/>
        <v>0</v>
      </c>
      <c r="AE285">
        <f t="shared" si="565"/>
        <v>0</v>
      </c>
      <c r="AF285">
        <f t="shared" si="565"/>
        <v>0</v>
      </c>
      <c r="AG285">
        <f t="shared" si="565"/>
        <v>0</v>
      </c>
      <c r="AH285">
        <f t="shared" si="565"/>
        <v>0</v>
      </c>
      <c r="AJ285">
        <f t="shared" ref="AJ285:AU285" si="566">IF(E285=4.5,1,0)</f>
        <v>0</v>
      </c>
      <c r="AK285">
        <f t="shared" si="566"/>
        <v>0</v>
      </c>
      <c r="AL285">
        <f t="shared" si="566"/>
        <v>0</v>
      </c>
      <c r="AM285">
        <f t="shared" si="566"/>
        <v>0</v>
      </c>
      <c r="AN285">
        <f t="shared" si="566"/>
        <v>0</v>
      </c>
      <c r="AO285">
        <f t="shared" si="566"/>
        <v>0</v>
      </c>
      <c r="AP285">
        <f t="shared" si="566"/>
        <v>0</v>
      </c>
      <c r="AQ285">
        <f t="shared" si="566"/>
        <v>0</v>
      </c>
      <c r="AR285">
        <f t="shared" si="566"/>
        <v>0</v>
      </c>
      <c r="AS285">
        <f t="shared" si="566"/>
        <v>0</v>
      </c>
      <c r="AT285">
        <f t="shared" si="566"/>
        <v>0</v>
      </c>
      <c r="AU285">
        <f t="shared" si="566"/>
        <v>0</v>
      </c>
      <c r="BK285" s="346"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5">
      <c r="A286" s="348"/>
      <c r="B286" s="351"/>
      <c r="C286" s="341"/>
      <c r="D286" s="176" t="s">
        <v>42</v>
      </c>
      <c r="E286" s="252"/>
      <c r="F286" s="252"/>
      <c r="G286" s="252"/>
      <c r="H286" s="252"/>
      <c r="I286" s="252"/>
      <c r="J286" s="252"/>
      <c r="K286" s="252"/>
      <c r="L286" s="252"/>
      <c r="M286" s="175"/>
      <c r="N286" s="175"/>
      <c r="O286" s="175"/>
      <c r="P286" s="175"/>
      <c r="Q286" s="183"/>
      <c r="R286" s="35">
        <f>IF(R285&lt;15,0,IF(R285&lt;30,1,IF(R285&lt;45,2,3)))</f>
        <v>0</v>
      </c>
      <c r="S286" s="344"/>
      <c r="AY286" t="str">
        <f t="shared" ref="AY286:BJ286" si="567">IF(AY287="","",COUNTIF($E287:$P287,AY287))</f>
        <v/>
      </c>
      <c r="AZ286" t="str">
        <f t="shared" si="567"/>
        <v/>
      </c>
      <c r="BA286" t="str">
        <f t="shared" si="567"/>
        <v/>
      </c>
      <c r="BB286" t="str">
        <f t="shared" si="567"/>
        <v/>
      </c>
      <c r="BC286" t="str">
        <f t="shared" si="567"/>
        <v/>
      </c>
      <c r="BD286" t="str">
        <f t="shared" si="567"/>
        <v/>
      </c>
      <c r="BE286" t="str">
        <f t="shared" si="567"/>
        <v/>
      </c>
      <c r="BF286" t="str">
        <f t="shared" si="567"/>
        <v/>
      </c>
      <c r="BG286" t="str">
        <f t="shared" si="567"/>
        <v/>
      </c>
      <c r="BH286" t="str">
        <f t="shared" si="567"/>
        <v/>
      </c>
      <c r="BI286" t="str">
        <f t="shared" si="567"/>
        <v/>
      </c>
      <c r="BJ286" t="str">
        <f t="shared" si="567"/>
        <v/>
      </c>
      <c r="BK286" s="346"/>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5">
      <c r="A287" s="349"/>
      <c r="B287" s="352"/>
      <c r="C287" s="342"/>
      <c r="D287" s="177" t="s">
        <v>44</v>
      </c>
      <c r="E287" s="252" t="str">
        <f>IF(E285&gt;0,1,"")</f>
        <v/>
      </c>
      <c r="F287" s="252" t="str">
        <f t="shared" ref="F287:P287" si="568">IF(F285&gt;0,1,"")</f>
        <v/>
      </c>
      <c r="G287" s="252" t="str">
        <f t="shared" si="568"/>
        <v/>
      </c>
      <c r="H287" s="252" t="str">
        <f t="shared" si="568"/>
        <v/>
      </c>
      <c r="I287" s="252" t="str">
        <f t="shared" si="568"/>
        <v/>
      </c>
      <c r="J287" s="252" t="str">
        <f t="shared" si="568"/>
        <v/>
      </c>
      <c r="K287" s="252" t="str">
        <f t="shared" si="568"/>
        <v/>
      </c>
      <c r="L287" s="252" t="str">
        <f t="shared" si="568"/>
        <v/>
      </c>
      <c r="M287" s="175" t="str">
        <f t="shared" si="568"/>
        <v/>
      </c>
      <c r="N287" s="175" t="str">
        <f t="shared" si="568"/>
        <v/>
      </c>
      <c r="O287" s="175" t="str">
        <f t="shared" si="568"/>
        <v/>
      </c>
      <c r="P287" s="175" t="str">
        <f t="shared" si="568"/>
        <v/>
      </c>
      <c r="Q287" s="184" t="str">
        <f t="shared" ref="Q287" si="569">IF(BK285="","",BK285)</f>
        <v/>
      </c>
      <c r="R287" s="38" t="str">
        <f>IF(BK285="","",BK285)</f>
        <v/>
      </c>
      <c r="S287" s="345"/>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6"/>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5">
      <c r="A288" s="347">
        <v>96</v>
      </c>
      <c r="B288" s="350"/>
      <c r="C288" s="340"/>
      <c r="D288" s="176" t="s">
        <v>38</v>
      </c>
      <c r="E288" s="252"/>
      <c r="F288" s="252"/>
      <c r="G288" s="252"/>
      <c r="H288" s="252"/>
      <c r="I288" s="252"/>
      <c r="J288" s="252"/>
      <c r="K288" s="252"/>
      <c r="L288" s="252"/>
      <c r="M288" s="175"/>
      <c r="N288" s="175"/>
      <c r="O288" s="175"/>
      <c r="P288" s="175"/>
      <c r="Q288" s="183" t="str">
        <f t="shared" ref="Q288" si="570">IF(BK288="","",BX290)</f>
        <v/>
      </c>
      <c r="R288" s="172"/>
      <c r="S288" s="343" t="str">
        <f>IF((COUNTBLANK(E288:Q288)+COUNTBLANK(E289:Q289)+COUNTBLANK(E290:Q290))/3=COUNTBLANK(E288:Q288),"","Bitte alle drei Zeilen ausfüllen")</f>
        <v/>
      </c>
      <c r="W288">
        <f t="shared" ref="W288:AH288" si="571">IF(E288=4.5,E289,0)</f>
        <v>0</v>
      </c>
      <c r="X288">
        <f t="shared" si="571"/>
        <v>0</v>
      </c>
      <c r="Y288">
        <f t="shared" si="571"/>
        <v>0</v>
      </c>
      <c r="Z288">
        <f t="shared" si="571"/>
        <v>0</v>
      </c>
      <c r="AA288">
        <f t="shared" si="571"/>
        <v>0</v>
      </c>
      <c r="AB288">
        <f t="shared" si="571"/>
        <v>0</v>
      </c>
      <c r="AC288">
        <f t="shared" si="571"/>
        <v>0</v>
      </c>
      <c r="AD288">
        <f t="shared" si="571"/>
        <v>0</v>
      </c>
      <c r="AE288">
        <f t="shared" si="571"/>
        <v>0</v>
      </c>
      <c r="AF288">
        <f t="shared" si="571"/>
        <v>0</v>
      </c>
      <c r="AG288">
        <f t="shared" si="571"/>
        <v>0</v>
      </c>
      <c r="AH288">
        <f t="shared" si="571"/>
        <v>0</v>
      </c>
      <c r="AJ288">
        <f t="shared" ref="AJ288:AU288" si="572">IF(E288=4.5,1,0)</f>
        <v>0</v>
      </c>
      <c r="AK288">
        <f t="shared" si="572"/>
        <v>0</v>
      </c>
      <c r="AL288">
        <f t="shared" si="572"/>
        <v>0</v>
      </c>
      <c r="AM288">
        <f t="shared" si="572"/>
        <v>0</v>
      </c>
      <c r="AN288">
        <f t="shared" si="572"/>
        <v>0</v>
      </c>
      <c r="AO288">
        <f t="shared" si="572"/>
        <v>0</v>
      </c>
      <c r="AP288">
        <f t="shared" si="572"/>
        <v>0</v>
      </c>
      <c r="AQ288">
        <f t="shared" si="572"/>
        <v>0</v>
      </c>
      <c r="AR288">
        <f t="shared" si="572"/>
        <v>0</v>
      </c>
      <c r="AS288">
        <f t="shared" si="572"/>
        <v>0</v>
      </c>
      <c r="AT288">
        <f t="shared" si="572"/>
        <v>0</v>
      </c>
      <c r="AU288">
        <f t="shared" si="572"/>
        <v>0</v>
      </c>
      <c r="BK288" s="346"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5">
      <c r="A289" s="348"/>
      <c r="B289" s="351"/>
      <c r="C289" s="341"/>
      <c r="D289" s="176" t="s">
        <v>42</v>
      </c>
      <c r="E289" s="252"/>
      <c r="F289" s="252"/>
      <c r="G289" s="252"/>
      <c r="H289" s="252"/>
      <c r="I289" s="252"/>
      <c r="J289" s="252"/>
      <c r="K289" s="252"/>
      <c r="L289" s="252"/>
      <c r="M289" s="175"/>
      <c r="N289" s="175"/>
      <c r="O289" s="175"/>
      <c r="P289" s="175"/>
      <c r="Q289" s="183"/>
      <c r="R289" s="35">
        <f>IF(R288&lt;15,0,IF(R288&lt;30,1,IF(R288&lt;45,2,3)))</f>
        <v>0</v>
      </c>
      <c r="S289" s="344"/>
      <c r="AY289" t="str">
        <f t="shared" ref="AY289:BJ289" si="573">IF(AY290="","",COUNTIF($E290:$P290,AY290))</f>
        <v/>
      </c>
      <c r="AZ289" t="str">
        <f t="shared" si="573"/>
        <v/>
      </c>
      <c r="BA289" t="str">
        <f t="shared" si="573"/>
        <v/>
      </c>
      <c r="BB289" t="str">
        <f t="shared" si="573"/>
        <v/>
      </c>
      <c r="BC289" t="str">
        <f t="shared" si="573"/>
        <v/>
      </c>
      <c r="BD289" t="str">
        <f t="shared" si="573"/>
        <v/>
      </c>
      <c r="BE289" t="str">
        <f t="shared" si="573"/>
        <v/>
      </c>
      <c r="BF289" t="str">
        <f t="shared" si="573"/>
        <v/>
      </c>
      <c r="BG289" t="str">
        <f t="shared" si="573"/>
        <v/>
      </c>
      <c r="BH289" t="str">
        <f t="shared" si="573"/>
        <v/>
      </c>
      <c r="BI289" t="str">
        <f t="shared" si="573"/>
        <v/>
      </c>
      <c r="BJ289" t="str">
        <f t="shared" si="573"/>
        <v/>
      </c>
      <c r="BK289" s="346"/>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5">
      <c r="A290" s="349"/>
      <c r="B290" s="352"/>
      <c r="C290" s="342"/>
      <c r="D290" s="177" t="s">
        <v>44</v>
      </c>
      <c r="E290" s="252" t="str">
        <f>IF(E288&gt;0,1,"")</f>
        <v/>
      </c>
      <c r="F290" s="252" t="str">
        <f t="shared" ref="F290:P290" si="574">IF(F288&gt;0,1,"")</f>
        <v/>
      </c>
      <c r="G290" s="252" t="str">
        <f t="shared" si="574"/>
        <v/>
      </c>
      <c r="H290" s="252" t="str">
        <f t="shared" si="574"/>
        <v/>
      </c>
      <c r="I290" s="252" t="str">
        <f t="shared" si="574"/>
        <v/>
      </c>
      <c r="J290" s="252" t="str">
        <f t="shared" si="574"/>
        <v/>
      </c>
      <c r="K290" s="252" t="str">
        <f t="shared" si="574"/>
        <v/>
      </c>
      <c r="L290" s="252" t="str">
        <f t="shared" si="574"/>
        <v/>
      </c>
      <c r="M290" s="175" t="str">
        <f t="shared" si="574"/>
        <v/>
      </c>
      <c r="N290" s="175" t="str">
        <f t="shared" si="574"/>
        <v/>
      </c>
      <c r="O290" s="175" t="str">
        <f t="shared" si="574"/>
        <v/>
      </c>
      <c r="P290" s="175" t="str">
        <f t="shared" si="574"/>
        <v/>
      </c>
      <c r="Q290" s="184" t="str">
        <f t="shared" ref="Q290" si="575">IF(BK288="","",BK288)</f>
        <v/>
      </c>
      <c r="R290" s="38" t="str">
        <f>IF(BK288="","",BK288)</f>
        <v/>
      </c>
      <c r="S290" s="345"/>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6"/>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5">
      <c r="A291" s="347">
        <v>97</v>
      </c>
      <c r="B291" s="350"/>
      <c r="C291" s="340"/>
      <c r="D291" s="176" t="s">
        <v>38</v>
      </c>
      <c r="E291" s="252"/>
      <c r="F291" s="252"/>
      <c r="G291" s="252"/>
      <c r="H291" s="252"/>
      <c r="I291" s="252"/>
      <c r="J291" s="252"/>
      <c r="K291" s="252"/>
      <c r="L291" s="252"/>
      <c r="M291" s="175"/>
      <c r="N291" s="175"/>
      <c r="O291" s="175"/>
      <c r="P291" s="175"/>
      <c r="Q291" s="183" t="str">
        <f t="shared" ref="Q291" si="576">IF(BK291="","",BX293)</f>
        <v/>
      </c>
      <c r="R291" s="172"/>
      <c r="S291" s="343" t="str">
        <f>IF((COUNTBLANK(E291:Q291)+COUNTBLANK(E292:Q292)+COUNTBLANK(E293:Q293))/3=COUNTBLANK(E291:Q291),"","Bitte alle drei Zeilen ausfüllen")</f>
        <v/>
      </c>
      <c r="W291">
        <f t="shared" ref="W291:AH291" si="577">IF(E291=4.5,E292,0)</f>
        <v>0</v>
      </c>
      <c r="X291">
        <f t="shared" si="577"/>
        <v>0</v>
      </c>
      <c r="Y291">
        <f t="shared" si="577"/>
        <v>0</v>
      </c>
      <c r="Z291">
        <f t="shared" si="577"/>
        <v>0</v>
      </c>
      <c r="AA291">
        <f t="shared" si="577"/>
        <v>0</v>
      </c>
      <c r="AB291">
        <f t="shared" si="577"/>
        <v>0</v>
      </c>
      <c r="AC291">
        <f t="shared" si="577"/>
        <v>0</v>
      </c>
      <c r="AD291">
        <f t="shared" si="577"/>
        <v>0</v>
      </c>
      <c r="AE291">
        <f t="shared" si="577"/>
        <v>0</v>
      </c>
      <c r="AF291">
        <f t="shared" si="577"/>
        <v>0</v>
      </c>
      <c r="AG291">
        <f t="shared" si="577"/>
        <v>0</v>
      </c>
      <c r="AH291">
        <f t="shared" si="577"/>
        <v>0</v>
      </c>
      <c r="AJ291">
        <f t="shared" ref="AJ291:AU291" si="578">IF(E291=4.5,1,0)</f>
        <v>0</v>
      </c>
      <c r="AK291">
        <f t="shared" si="578"/>
        <v>0</v>
      </c>
      <c r="AL291">
        <f t="shared" si="578"/>
        <v>0</v>
      </c>
      <c r="AM291">
        <f t="shared" si="578"/>
        <v>0</v>
      </c>
      <c r="AN291">
        <f t="shared" si="578"/>
        <v>0</v>
      </c>
      <c r="AO291">
        <f t="shared" si="578"/>
        <v>0</v>
      </c>
      <c r="AP291">
        <f t="shared" si="578"/>
        <v>0</v>
      </c>
      <c r="AQ291">
        <f t="shared" si="578"/>
        <v>0</v>
      </c>
      <c r="AR291">
        <f t="shared" si="578"/>
        <v>0</v>
      </c>
      <c r="AS291">
        <f t="shared" si="578"/>
        <v>0</v>
      </c>
      <c r="AT291">
        <f t="shared" si="578"/>
        <v>0</v>
      </c>
      <c r="AU291">
        <f t="shared" si="578"/>
        <v>0</v>
      </c>
      <c r="BK291" s="346"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5">
      <c r="A292" s="348"/>
      <c r="B292" s="351"/>
      <c r="C292" s="341"/>
      <c r="D292" s="176" t="s">
        <v>42</v>
      </c>
      <c r="E292" s="252"/>
      <c r="F292" s="252"/>
      <c r="G292" s="252"/>
      <c r="H292" s="252"/>
      <c r="I292" s="252"/>
      <c r="J292" s="252"/>
      <c r="K292" s="252"/>
      <c r="L292" s="252"/>
      <c r="M292" s="175"/>
      <c r="N292" s="175"/>
      <c r="O292" s="175"/>
      <c r="P292" s="175"/>
      <c r="Q292" s="183"/>
      <c r="R292" s="35">
        <f>IF(R291&lt;15,0,IF(R291&lt;30,1,IF(R291&lt;45,2,3)))</f>
        <v>0</v>
      </c>
      <c r="S292" s="344"/>
      <c r="AY292" t="str">
        <f t="shared" ref="AY292:BJ292" si="579">IF(AY293="","",COUNTIF($E293:$P293,AY293))</f>
        <v/>
      </c>
      <c r="AZ292" t="str">
        <f t="shared" si="579"/>
        <v/>
      </c>
      <c r="BA292" t="str">
        <f t="shared" si="579"/>
        <v/>
      </c>
      <c r="BB292" t="str">
        <f t="shared" si="579"/>
        <v/>
      </c>
      <c r="BC292" t="str">
        <f t="shared" si="579"/>
        <v/>
      </c>
      <c r="BD292" t="str">
        <f t="shared" si="579"/>
        <v/>
      </c>
      <c r="BE292" t="str">
        <f t="shared" si="579"/>
        <v/>
      </c>
      <c r="BF292" t="str">
        <f t="shared" si="579"/>
        <v/>
      </c>
      <c r="BG292" t="str">
        <f t="shared" si="579"/>
        <v/>
      </c>
      <c r="BH292" t="str">
        <f t="shared" si="579"/>
        <v/>
      </c>
      <c r="BI292" t="str">
        <f t="shared" si="579"/>
        <v/>
      </c>
      <c r="BJ292" t="str">
        <f t="shared" si="579"/>
        <v/>
      </c>
      <c r="BK292" s="346"/>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5">
      <c r="A293" s="349"/>
      <c r="B293" s="352"/>
      <c r="C293" s="342"/>
      <c r="D293" s="177" t="s">
        <v>44</v>
      </c>
      <c r="E293" s="252" t="str">
        <f>IF(E291&gt;0,1,"")</f>
        <v/>
      </c>
      <c r="F293" s="252" t="str">
        <f t="shared" ref="F293:P293" si="580">IF(F291&gt;0,1,"")</f>
        <v/>
      </c>
      <c r="G293" s="252" t="str">
        <f t="shared" si="580"/>
        <v/>
      </c>
      <c r="H293" s="252" t="str">
        <f t="shared" si="580"/>
        <v/>
      </c>
      <c r="I293" s="252" t="str">
        <f t="shared" si="580"/>
        <v/>
      </c>
      <c r="J293" s="252" t="str">
        <f t="shared" si="580"/>
        <v/>
      </c>
      <c r="K293" s="252" t="str">
        <f t="shared" si="580"/>
        <v/>
      </c>
      <c r="L293" s="252" t="str">
        <f t="shared" si="580"/>
        <v/>
      </c>
      <c r="M293" s="175" t="str">
        <f t="shared" si="580"/>
        <v/>
      </c>
      <c r="N293" s="175" t="str">
        <f t="shared" si="580"/>
        <v/>
      </c>
      <c r="O293" s="175" t="str">
        <f t="shared" si="580"/>
        <v/>
      </c>
      <c r="P293" s="175" t="str">
        <f t="shared" si="580"/>
        <v/>
      </c>
      <c r="Q293" s="184" t="str">
        <f t="shared" ref="Q293" si="581">IF(BK291="","",BK291)</f>
        <v/>
      </c>
      <c r="R293" s="38" t="str">
        <f>IF(BK291="","",BK291)</f>
        <v/>
      </c>
      <c r="S293" s="345"/>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6"/>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5">
      <c r="A294" s="347">
        <v>98</v>
      </c>
      <c r="B294" s="350"/>
      <c r="C294" s="340"/>
      <c r="D294" s="176" t="s">
        <v>38</v>
      </c>
      <c r="E294" s="252"/>
      <c r="F294" s="252"/>
      <c r="G294" s="252"/>
      <c r="H294" s="252"/>
      <c r="I294" s="252"/>
      <c r="J294" s="252"/>
      <c r="K294" s="252"/>
      <c r="L294" s="252"/>
      <c r="M294" s="175"/>
      <c r="N294" s="175"/>
      <c r="O294" s="175"/>
      <c r="P294" s="175"/>
      <c r="Q294" s="183" t="str">
        <f t="shared" ref="Q294" si="582">IF(BK294="","",BX296)</f>
        <v/>
      </c>
      <c r="R294" s="172"/>
      <c r="S294" s="343" t="str">
        <f>IF((COUNTBLANK(E294:Q294)+COUNTBLANK(E295:Q295)+COUNTBLANK(E296:Q296))/3=COUNTBLANK(E294:Q294),"","Bitte alle drei Zeilen ausfüllen")</f>
        <v/>
      </c>
      <c r="W294">
        <f t="shared" ref="W294:AH294" si="583">IF(E294=4.5,E295,0)</f>
        <v>0</v>
      </c>
      <c r="X294">
        <f t="shared" si="583"/>
        <v>0</v>
      </c>
      <c r="Y294">
        <f t="shared" si="583"/>
        <v>0</v>
      </c>
      <c r="Z294">
        <f t="shared" si="583"/>
        <v>0</v>
      </c>
      <c r="AA294">
        <f t="shared" si="583"/>
        <v>0</v>
      </c>
      <c r="AB294">
        <f t="shared" si="583"/>
        <v>0</v>
      </c>
      <c r="AC294">
        <f t="shared" si="583"/>
        <v>0</v>
      </c>
      <c r="AD294">
        <f t="shared" si="583"/>
        <v>0</v>
      </c>
      <c r="AE294">
        <f t="shared" si="583"/>
        <v>0</v>
      </c>
      <c r="AF294">
        <f t="shared" si="583"/>
        <v>0</v>
      </c>
      <c r="AG294">
        <f t="shared" si="583"/>
        <v>0</v>
      </c>
      <c r="AH294">
        <f t="shared" si="583"/>
        <v>0</v>
      </c>
      <c r="AJ294">
        <f t="shared" ref="AJ294:AU294" si="584">IF(E294=4.5,1,0)</f>
        <v>0</v>
      </c>
      <c r="AK294">
        <f t="shared" si="584"/>
        <v>0</v>
      </c>
      <c r="AL294">
        <f t="shared" si="584"/>
        <v>0</v>
      </c>
      <c r="AM294">
        <f t="shared" si="584"/>
        <v>0</v>
      </c>
      <c r="AN294">
        <f t="shared" si="584"/>
        <v>0</v>
      </c>
      <c r="AO294">
        <f t="shared" si="584"/>
        <v>0</v>
      </c>
      <c r="AP294">
        <f t="shared" si="584"/>
        <v>0</v>
      </c>
      <c r="AQ294">
        <f t="shared" si="584"/>
        <v>0</v>
      </c>
      <c r="AR294">
        <f t="shared" si="584"/>
        <v>0</v>
      </c>
      <c r="AS294">
        <f t="shared" si="584"/>
        <v>0</v>
      </c>
      <c r="AT294">
        <f t="shared" si="584"/>
        <v>0</v>
      </c>
      <c r="AU294">
        <f t="shared" si="584"/>
        <v>0</v>
      </c>
      <c r="BK294" s="346"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5">
      <c r="A295" s="348"/>
      <c r="B295" s="351"/>
      <c r="C295" s="341"/>
      <c r="D295" s="176" t="s">
        <v>42</v>
      </c>
      <c r="E295" s="252"/>
      <c r="F295" s="252"/>
      <c r="G295" s="252"/>
      <c r="H295" s="252"/>
      <c r="I295" s="252"/>
      <c r="J295" s="252"/>
      <c r="K295" s="252"/>
      <c r="L295" s="252"/>
      <c r="M295" s="175"/>
      <c r="N295" s="175"/>
      <c r="O295" s="175"/>
      <c r="P295" s="175"/>
      <c r="Q295" s="183"/>
      <c r="R295" s="35">
        <f>IF(R294&lt;15,0,IF(R294&lt;30,1,IF(R294&lt;45,2,3)))</f>
        <v>0</v>
      </c>
      <c r="S295" s="344"/>
      <c r="AY295" t="str">
        <f t="shared" ref="AY295:BJ295" si="585">IF(AY296="","",COUNTIF($E296:$P296,AY296))</f>
        <v/>
      </c>
      <c r="AZ295" t="str">
        <f t="shared" si="585"/>
        <v/>
      </c>
      <c r="BA295" t="str">
        <f t="shared" si="585"/>
        <v/>
      </c>
      <c r="BB295" t="str">
        <f t="shared" si="585"/>
        <v/>
      </c>
      <c r="BC295" t="str">
        <f t="shared" si="585"/>
        <v/>
      </c>
      <c r="BD295" t="str">
        <f t="shared" si="585"/>
        <v/>
      </c>
      <c r="BE295" t="str">
        <f t="shared" si="585"/>
        <v/>
      </c>
      <c r="BF295" t="str">
        <f t="shared" si="585"/>
        <v/>
      </c>
      <c r="BG295" t="str">
        <f t="shared" si="585"/>
        <v/>
      </c>
      <c r="BH295" t="str">
        <f t="shared" si="585"/>
        <v/>
      </c>
      <c r="BI295" t="str">
        <f t="shared" si="585"/>
        <v/>
      </c>
      <c r="BJ295" t="str">
        <f t="shared" si="585"/>
        <v/>
      </c>
      <c r="BK295" s="346"/>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5">
      <c r="A296" s="349"/>
      <c r="B296" s="352"/>
      <c r="C296" s="342"/>
      <c r="D296" s="177" t="s">
        <v>44</v>
      </c>
      <c r="E296" s="252" t="str">
        <f>IF(E294&gt;0,1,"")</f>
        <v/>
      </c>
      <c r="F296" s="252" t="str">
        <f t="shared" ref="F296:P296" si="586">IF(F294&gt;0,1,"")</f>
        <v/>
      </c>
      <c r="G296" s="252" t="str">
        <f t="shared" si="586"/>
        <v/>
      </c>
      <c r="H296" s="252" t="str">
        <f t="shared" si="586"/>
        <v/>
      </c>
      <c r="I296" s="252" t="str">
        <f t="shared" si="586"/>
        <v/>
      </c>
      <c r="J296" s="252" t="str">
        <f t="shared" si="586"/>
        <v/>
      </c>
      <c r="K296" s="252" t="str">
        <f t="shared" si="586"/>
        <v/>
      </c>
      <c r="L296" s="252" t="str">
        <f t="shared" si="586"/>
        <v/>
      </c>
      <c r="M296" s="175" t="str">
        <f t="shared" si="586"/>
        <v/>
      </c>
      <c r="N296" s="175" t="str">
        <f t="shared" si="586"/>
        <v/>
      </c>
      <c r="O296" s="175" t="str">
        <f t="shared" si="586"/>
        <v/>
      </c>
      <c r="P296" s="175" t="str">
        <f t="shared" si="586"/>
        <v/>
      </c>
      <c r="Q296" s="184" t="str">
        <f t="shared" ref="Q296" si="587">IF(BK294="","",BK294)</f>
        <v/>
      </c>
      <c r="R296" s="38" t="str">
        <f>IF(BK294="","",BK294)</f>
        <v/>
      </c>
      <c r="S296" s="345"/>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6"/>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5">
      <c r="A297" s="347">
        <v>99</v>
      </c>
      <c r="B297" s="350"/>
      <c r="C297" s="340"/>
      <c r="D297" s="176" t="s">
        <v>38</v>
      </c>
      <c r="E297" s="252"/>
      <c r="F297" s="252"/>
      <c r="G297" s="252"/>
      <c r="H297" s="252"/>
      <c r="I297" s="252"/>
      <c r="J297" s="252"/>
      <c r="K297" s="252"/>
      <c r="L297" s="252"/>
      <c r="M297" s="175"/>
      <c r="N297" s="175"/>
      <c r="O297" s="175"/>
      <c r="P297" s="175"/>
      <c r="Q297" s="183" t="str">
        <f t="shared" ref="Q297" si="588">IF(BK297="","",BX299)</f>
        <v/>
      </c>
      <c r="R297" s="172"/>
      <c r="S297" s="343" t="str">
        <f>IF((COUNTBLANK(E297:Q297)+COUNTBLANK(E298:Q298)+COUNTBLANK(E299:Q299))/3=COUNTBLANK(E297:Q297),"","Bitte alle drei Zeilen ausfüllen")</f>
        <v/>
      </c>
      <c r="W297">
        <f t="shared" ref="W297:AH297" si="589">IF(E297=4.5,E298,0)</f>
        <v>0</v>
      </c>
      <c r="X297">
        <f t="shared" si="589"/>
        <v>0</v>
      </c>
      <c r="Y297">
        <f t="shared" si="589"/>
        <v>0</v>
      </c>
      <c r="Z297">
        <f t="shared" si="589"/>
        <v>0</v>
      </c>
      <c r="AA297">
        <f t="shared" si="589"/>
        <v>0</v>
      </c>
      <c r="AB297">
        <f t="shared" si="589"/>
        <v>0</v>
      </c>
      <c r="AC297">
        <f t="shared" si="589"/>
        <v>0</v>
      </c>
      <c r="AD297">
        <f t="shared" si="589"/>
        <v>0</v>
      </c>
      <c r="AE297">
        <f t="shared" si="589"/>
        <v>0</v>
      </c>
      <c r="AF297">
        <f t="shared" si="589"/>
        <v>0</v>
      </c>
      <c r="AG297">
        <f t="shared" si="589"/>
        <v>0</v>
      </c>
      <c r="AH297">
        <f t="shared" si="589"/>
        <v>0</v>
      </c>
      <c r="AJ297">
        <f t="shared" ref="AJ297:AU297" si="590">IF(E297=4.5,1,0)</f>
        <v>0</v>
      </c>
      <c r="AK297">
        <f t="shared" si="590"/>
        <v>0</v>
      </c>
      <c r="AL297">
        <f t="shared" si="590"/>
        <v>0</v>
      </c>
      <c r="AM297">
        <f t="shared" si="590"/>
        <v>0</v>
      </c>
      <c r="AN297">
        <f t="shared" si="590"/>
        <v>0</v>
      </c>
      <c r="AO297">
        <f t="shared" si="590"/>
        <v>0</v>
      </c>
      <c r="AP297">
        <f t="shared" si="590"/>
        <v>0</v>
      </c>
      <c r="AQ297">
        <f t="shared" si="590"/>
        <v>0</v>
      </c>
      <c r="AR297">
        <f t="shared" si="590"/>
        <v>0</v>
      </c>
      <c r="AS297">
        <f t="shared" si="590"/>
        <v>0</v>
      </c>
      <c r="AT297">
        <f t="shared" si="590"/>
        <v>0</v>
      </c>
      <c r="AU297">
        <f t="shared" si="590"/>
        <v>0</v>
      </c>
      <c r="BK297" s="346"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5">
      <c r="A298" s="348"/>
      <c r="B298" s="351"/>
      <c r="C298" s="341"/>
      <c r="D298" s="176" t="s">
        <v>42</v>
      </c>
      <c r="E298" s="252"/>
      <c r="F298" s="252"/>
      <c r="G298" s="252"/>
      <c r="H298" s="252"/>
      <c r="I298" s="252"/>
      <c r="J298" s="252"/>
      <c r="K298" s="252"/>
      <c r="L298" s="252"/>
      <c r="M298" s="175"/>
      <c r="N298" s="175"/>
      <c r="O298" s="175"/>
      <c r="P298" s="175"/>
      <c r="Q298" s="183"/>
      <c r="R298" s="35">
        <f>IF(R297&lt;15,0,IF(R297&lt;30,1,IF(R297&lt;45,2,3)))</f>
        <v>0</v>
      </c>
      <c r="S298" s="344"/>
      <c r="AY298" t="str">
        <f t="shared" ref="AY298:BJ298" si="591">IF(AY299="","",COUNTIF($E299:$P299,AY299))</f>
        <v/>
      </c>
      <c r="AZ298" t="str">
        <f t="shared" si="591"/>
        <v/>
      </c>
      <c r="BA298" t="str">
        <f t="shared" si="591"/>
        <v/>
      </c>
      <c r="BB298" t="str">
        <f t="shared" si="591"/>
        <v/>
      </c>
      <c r="BC298" t="str">
        <f t="shared" si="591"/>
        <v/>
      </c>
      <c r="BD298" t="str">
        <f t="shared" si="591"/>
        <v/>
      </c>
      <c r="BE298" t="str">
        <f t="shared" si="591"/>
        <v/>
      </c>
      <c r="BF298" t="str">
        <f t="shared" si="591"/>
        <v/>
      </c>
      <c r="BG298" t="str">
        <f t="shared" si="591"/>
        <v/>
      </c>
      <c r="BH298" t="str">
        <f t="shared" si="591"/>
        <v/>
      </c>
      <c r="BI298" t="str">
        <f t="shared" si="591"/>
        <v/>
      </c>
      <c r="BJ298" t="str">
        <f t="shared" si="591"/>
        <v/>
      </c>
      <c r="BK298" s="346"/>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5">
      <c r="A299" s="349"/>
      <c r="B299" s="352"/>
      <c r="C299" s="342"/>
      <c r="D299" s="177" t="s">
        <v>44</v>
      </c>
      <c r="E299" s="252" t="str">
        <f>IF(E297&gt;0,1,"")</f>
        <v/>
      </c>
      <c r="F299" s="252" t="str">
        <f t="shared" ref="F299:P299" si="592">IF(F297&gt;0,1,"")</f>
        <v/>
      </c>
      <c r="G299" s="252" t="str">
        <f t="shared" si="592"/>
        <v/>
      </c>
      <c r="H299" s="252" t="str">
        <f t="shared" si="592"/>
        <v/>
      </c>
      <c r="I299" s="252" t="str">
        <f t="shared" si="592"/>
        <v/>
      </c>
      <c r="J299" s="252" t="str">
        <f t="shared" si="592"/>
        <v/>
      </c>
      <c r="K299" s="252" t="str">
        <f t="shared" si="592"/>
        <v/>
      </c>
      <c r="L299" s="252" t="str">
        <f t="shared" si="592"/>
        <v/>
      </c>
      <c r="M299" s="175" t="str">
        <f t="shared" si="592"/>
        <v/>
      </c>
      <c r="N299" s="175" t="str">
        <f t="shared" si="592"/>
        <v/>
      </c>
      <c r="O299" s="175" t="str">
        <f t="shared" si="592"/>
        <v/>
      </c>
      <c r="P299" s="175" t="str">
        <f t="shared" si="592"/>
        <v/>
      </c>
      <c r="Q299" s="184" t="str">
        <f t="shared" ref="Q299" si="593">IF(BK297="","",BK297)</f>
        <v/>
      </c>
      <c r="R299" s="38" t="str">
        <f>IF(BK297="","",BK297)</f>
        <v/>
      </c>
      <c r="S299" s="345"/>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6"/>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5">
      <c r="A300" s="347">
        <v>100</v>
      </c>
      <c r="B300" s="350"/>
      <c r="C300" s="340"/>
      <c r="D300" s="176" t="s">
        <v>38</v>
      </c>
      <c r="E300" s="252"/>
      <c r="F300" s="252"/>
      <c r="G300" s="252"/>
      <c r="H300" s="252"/>
      <c r="I300" s="252"/>
      <c r="J300" s="252"/>
      <c r="K300" s="252"/>
      <c r="L300" s="252"/>
      <c r="M300" s="175"/>
      <c r="N300" s="175"/>
      <c r="O300" s="175"/>
      <c r="P300" s="175"/>
      <c r="Q300" s="183" t="str">
        <f t="shared" ref="Q300" si="594">IF(BK300="","",BX302)</f>
        <v/>
      </c>
      <c r="R300" s="172"/>
      <c r="S300" s="343" t="str">
        <f>IF((COUNTBLANK(E300:Q300)+COUNTBLANK(E301:Q301)+COUNTBLANK(E302:Q302))/3=COUNTBLANK(E300:Q300),"","Bitte alle drei Zeilen ausfüllen")</f>
        <v/>
      </c>
      <c r="W300">
        <f t="shared" ref="W300:AH300" si="595">IF(E300=4.5,E301,0)</f>
        <v>0</v>
      </c>
      <c r="X300">
        <f t="shared" si="595"/>
        <v>0</v>
      </c>
      <c r="Y300">
        <f t="shared" si="595"/>
        <v>0</v>
      </c>
      <c r="Z300">
        <f t="shared" si="595"/>
        <v>0</v>
      </c>
      <c r="AA300">
        <f t="shared" si="595"/>
        <v>0</v>
      </c>
      <c r="AB300">
        <f t="shared" si="595"/>
        <v>0</v>
      </c>
      <c r="AC300">
        <f t="shared" si="595"/>
        <v>0</v>
      </c>
      <c r="AD300">
        <f t="shared" si="595"/>
        <v>0</v>
      </c>
      <c r="AE300">
        <f t="shared" si="595"/>
        <v>0</v>
      </c>
      <c r="AF300">
        <f t="shared" si="595"/>
        <v>0</v>
      </c>
      <c r="AG300">
        <f t="shared" si="595"/>
        <v>0</v>
      </c>
      <c r="AH300">
        <f t="shared" si="595"/>
        <v>0</v>
      </c>
      <c r="AJ300">
        <f t="shared" ref="AJ300:AU300" si="596">IF(E300=4.5,1,0)</f>
        <v>0</v>
      </c>
      <c r="AK300">
        <f t="shared" si="596"/>
        <v>0</v>
      </c>
      <c r="AL300">
        <f t="shared" si="596"/>
        <v>0</v>
      </c>
      <c r="AM300">
        <f t="shared" si="596"/>
        <v>0</v>
      </c>
      <c r="AN300">
        <f t="shared" si="596"/>
        <v>0</v>
      </c>
      <c r="AO300">
        <f t="shared" si="596"/>
        <v>0</v>
      </c>
      <c r="AP300">
        <f t="shared" si="596"/>
        <v>0</v>
      </c>
      <c r="AQ300">
        <f t="shared" si="596"/>
        <v>0</v>
      </c>
      <c r="AR300">
        <f t="shared" si="596"/>
        <v>0</v>
      </c>
      <c r="AS300">
        <f t="shared" si="596"/>
        <v>0</v>
      </c>
      <c r="AT300">
        <f t="shared" si="596"/>
        <v>0</v>
      </c>
      <c r="AU300">
        <f t="shared" si="596"/>
        <v>0</v>
      </c>
      <c r="BK300" s="346"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5">
      <c r="A301" s="348"/>
      <c r="B301" s="351"/>
      <c r="C301" s="341"/>
      <c r="D301" s="176" t="s">
        <v>42</v>
      </c>
      <c r="E301" s="252"/>
      <c r="F301" s="252"/>
      <c r="G301" s="252"/>
      <c r="H301" s="252"/>
      <c r="I301" s="252"/>
      <c r="J301" s="252"/>
      <c r="K301" s="252"/>
      <c r="L301" s="252"/>
      <c r="M301" s="175"/>
      <c r="N301" s="175"/>
      <c r="O301" s="175"/>
      <c r="P301" s="175"/>
      <c r="Q301" s="183"/>
      <c r="R301" s="35">
        <f>IF(R300&lt;15,0,IF(R300&lt;30,1,IF(R300&lt;45,2,3)))</f>
        <v>0</v>
      </c>
      <c r="S301" s="344"/>
      <c r="AY301" t="str">
        <f t="shared" ref="AY301:BJ301" si="597">IF(AY302="","",COUNTIF($E302:$P302,AY302))</f>
        <v/>
      </c>
      <c r="AZ301" t="str">
        <f t="shared" si="597"/>
        <v/>
      </c>
      <c r="BA301" t="str">
        <f t="shared" si="597"/>
        <v/>
      </c>
      <c r="BB301" t="str">
        <f t="shared" si="597"/>
        <v/>
      </c>
      <c r="BC301" t="str">
        <f t="shared" si="597"/>
        <v/>
      </c>
      <c r="BD301" t="str">
        <f t="shared" si="597"/>
        <v/>
      </c>
      <c r="BE301" t="str">
        <f t="shared" si="597"/>
        <v/>
      </c>
      <c r="BF301" t="str">
        <f t="shared" si="597"/>
        <v/>
      </c>
      <c r="BG301" t="str">
        <f t="shared" si="597"/>
        <v/>
      </c>
      <c r="BH301" t="str">
        <f t="shared" si="597"/>
        <v/>
      </c>
      <c r="BI301" t="str">
        <f t="shared" si="597"/>
        <v/>
      </c>
      <c r="BJ301" t="str">
        <f t="shared" si="597"/>
        <v/>
      </c>
      <c r="BK301" s="346"/>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5">
      <c r="A302" s="349"/>
      <c r="B302" s="352"/>
      <c r="C302" s="342"/>
      <c r="D302" s="177" t="s">
        <v>44</v>
      </c>
      <c r="E302" s="252" t="str">
        <f>IF(E300&gt;0,1,"")</f>
        <v/>
      </c>
      <c r="F302" s="252" t="str">
        <f t="shared" ref="F302:P302" si="598">IF(F300&gt;0,1,"")</f>
        <v/>
      </c>
      <c r="G302" s="252" t="str">
        <f t="shared" si="598"/>
        <v/>
      </c>
      <c r="H302" s="252" t="str">
        <f t="shared" si="598"/>
        <v/>
      </c>
      <c r="I302" s="252" t="str">
        <f t="shared" si="598"/>
        <v/>
      </c>
      <c r="J302" s="252" t="str">
        <f t="shared" si="598"/>
        <v/>
      </c>
      <c r="K302" s="252" t="str">
        <f t="shared" si="598"/>
        <v/>
      </c>
      <c r="L302" s="252" t="str">
        <f t="shared" si="598"/>
        <v/>
      </c>
      <c r="M302" s="175" t="str">
        <f t="shared" si="598"/>
        <v/>
      </c>
      <c r="N302" s="175" t="str">
        <f t="shared" si="598"/>
        <v/>
      </c>
      <c r="O302" s="175" t="str">
        <f t="shared" si="598"/>
        <v/>
      </c>
      <c r="P302" s="175" t="str">
        <f t="shared" si="598"/>
        <v/>
      </c>
      <c r="Q302" s="184" t="str">
        <f t="shared" ref="Q302" si="599">IF(BK300="","",BK300)</f>
        <v/>
      </c>
      <c r="R302" s="38" t="str">
        <f>IF(BK300="","",BK300)</f>
        <v/>
      </c>
      <c r="S302" s="345"/>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6"/>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5">
      <c r="A303" s="347">
        <v>101</v>
      </c>
      <c r="B303" s="350"/>
      <c r="C303" s="340"/>
      <c r="D303" s="176" t="s">
        <v>38</v>
      </c>
      <c r="E303" s="252"/>
      <c r="F303" s="252"/>
      <c r="G303" s="252"/>
      <c r="H303" s="252"/>
      <c r="I303" s="252"/>
      <c r="J303" s="252"/>
      <c r="K303" s="252"/>
      <c r="L303" s="252"/>
      <c r="M303" s="175"/>
      <c r="N303" s="175"/>
      <c r="O303" s="175"/>
      <c r="P303" s="175"/>
      <c r="Q303" s="183" t="str">
        <f>IF(BK303="","",BX305)</f>
        <v/>
      </c>
      <c r="R303" s="172"/>
      <c r="S303" s="343" t="str">
        <f>IF((COUNTBLANK(E303:Q303)+COUNTBLANK(E304:Q304)+COUNTBLANK(E305:Q305))/3=COUNTBLANK(E303:Q303),"","Bitte alle drei Zeilen ausfüllen")</f>
        <v/>
      </c>
      <c r="W303">
        <f t="shared" ref="W303:AH303" si="600">IF(E303=4.5,E304,0)</f>
        <v>0</v>
      </c>
      <c r="X303">
        <f t="shared" si="600"/>
        <v>0</v>
      </c>
      <c r="Y303">
        <f t="shared" si="600"/>
        <v>0</v>
      </c>
      <c r="Z303">
        <f t="shared" si="600"/>
        <v>0</v>
      </c>
      <c r="AA303">
        <f t="shared" si="600"/>
        <v>0</v>
      </c>
      <c r="AB303">
        <f t="shared" si="600"/>
        <v>0</v>
      </c>
      <c r="AC303">
        <f t="shared" si="600"/>
        <v>0</v>
      </c>
      <c r="AD303">
        <f t="shared" si="600"/>
        <v>0</v>
      </c>
      <c r="AE303">
        <f t="shared" si="600"/>
        <v>0</v>
      </c>
      <c r="AF303">
        <f t="shared" si="600"/>
        <v>0</v>
      </c>
      <c r="AG303">
        <f t="shared" si="600"/>
        <v>0</v>
      </c>
      <c r="AH303">
        <f t="shared" si="600"/>
        <v>0</v>
      </c>
      <c r="AJ303">
        <f t="shared" ref="AJ303:AU303" si="601">IF(E303=4.5,1,0)</f>
        <v>0</v>
      </c>
      <c r="AK303">
        <f t="shared" si="601"/>
        <v>0</v>
      </c>
      <c r="AL303">
        <f t="shared" si="601"/>
        <v>0</v>
      </c>
      <c r="AM303">
        <f t="shared" si="601"/>
        <v>0</v>
      </c>
      <c r="AN303">
        <f t="shared" si="601"/>
        <v>0</v>
      </c>
      <c r="AO303">
        <f t="shared" si="601"/>
        <v>0</v>
      </c>
      <c r="AP303">
        <f t="shared" si="601"/>
        <v>0</v>
      </c>
      <c r="AQ303">
        <f t="shared" si="601"/>
        <v>0</v>
      </c>
      <c r="AR303">
        <f t="shared" si="601"/>
        <v>0</v>
      </c>
      <c r="AS303">
        <f t="shared" si="601"/>
        <v>0</v>
      </c>
      <c r="AT303">
        <f t="shared" si="601"/>
        <v>0</v>
      </c>
      <c r="AU303">
        <f t="shared" si="601"/>
        <v>0</v>
      </c>
      <c r="BK303" s="346"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5">
      <c r="A304" s="348"/>
      <c r="B304" s="351"/>
      <c r="C304" s="341"/>
      <c r="D304" s="176" t="s">
        <v>42</v>
      </c>
      <c r="E304" s="252"/>
      <c r="F304" s="252"/>
      <c r="G304" s="252"/>
      <c r="H304" s="252"/>
      <c r="I304" s="252"/>
      <c r="J304" s="252"/>
      <c r="K304" s="252"/>
      <c r="L304" s="252"/>
      <c r="M304" s="175"/>
      <c r="N304" s="175"/>
      <c r="O304" s="175"/>
      <c r="P304" s="175"/>
      <c r="Q304" s="183"/>
      <c r="R304" s="35">
        <f>IF(R303&lt;15,0,IF(R303&lt;30,1,IF(R303&lt;45,2,3)))</f>
        <v>0</v>
      </c>
      <c r="S304" s="344"/>
      <c r="AY304" t="str">
        <f t="shared" ref="AY304:BJ304" si="602">IF(AY305="","",COUNTIF($E305:$P305,AY305))</f>
        <v/>
      </c>
      <c r="AZ304" t="str">
        <f t="shared" si="602"/>
        <v/>
      </c>
      <c r="BA304" t="str">
        <f t="shared" si="602"/>
        <v/>
      </c>
      <c r="BB304" t="str">
        <f t="shared" si="602"/>
        <v/>
      </c>
      <c r="BC304" t="str">
        <f t="shared" si="602"/>
        <v/>
      </c>
      <c r="BD304" t="str">
        <f t="shared" si="602"/>
        <v/>
      </c>
      <c r="BE304" t="str">
        <f t="shared" si="602"/>
        <v/>
      </c>
      <c r="BF304" t="str">
        <f t="shared" si="602"/>
        <v/>
      </c>
      <c r="BG304" t="str">
        <f t="shared" si="602"/>
        <v/>
      </c>
      <c r="BH304" t="str">
        <f t="shared" si="602"/>
        <v/>
      </c>
      <c r="BI304" t="str">
        <f t="shared" si="602"/>
        <v/>
      </c>
      <c r="BJ304" t="str">
        <f t="shared" si="602"/>
        <v/>
      </c>
      <c r="BK304" s="346"/>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5">
      <c r="A305" s="349"/>
      <c r="B305" s="352"/>
      <c r="C305" s="342"/>
      <c r="D305" s="177" t="s">
        <v>44</v>
      </c>
      <c r="E305" s="252" t="str">
        <f t="shared" ref="E305:P305" si="603">IF(E303&gt;0,1,"")</f>
        <v/>
      </c>
      <c r="F305" s="252" t="str">
        <f t="shared" si="603"/>
        <v/>
      </c>
      <c r="G305" s="252" t="str">
        <f t="shared" si="603"/>
        <v/>
      </c>
      <c r="H305" s="252" t="str">
        <f t="shared" si="603"/>
        <v/>
      </c>
      <c r="I305" s="252" t="str">
        <f t="shared" si="603"/>
        <v/>
      </c>
      <c r="J305" s="252" t="str">
        <f t="shared" si="603"/>
        <v/>
      </c>
      <c r="K305" s="252" t="str">
        <f t="shared" si="603"/>
        <v/>
      </c>
      <c r="L305" s="252" t="str">
        <f t="shared" si="603"/>
        <v/>
      </c>
      <c r="M305" s="175" t="str">
        <f t="shared" si="603"/>
        <v/>
      </c>
      <c r="N305" s="175" t="str">
        <f t="shared" si="603"/>
        <v/>
      </c>
      <c r="O305" s="175" t="str">
        <f t="shared" si="603"/>
        <v/>
      </c>
      <c r="P305" s="175" t="str">
        <f t="shared" si="603"/>
        <v/>
      </c>
      <c r="Q305" s="184" t="str">
        <f>IF(BK303="","",BK303)</f>
        <v/>
      </c>
      <c r="R305" s="38" t="str">
        <f>IF(BK303="","",BK303)</f>
        <v/>
      </c>
      <c r="S305" s="345"/>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6"/>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5">
      <c r="A306" s="347">
        <v>102</v>
      </c>
      <c r="B306" s="350"/>
      <c r="C306" s="340"/>
      <c r="D306" s="176" t="s">
        <v>38</v>
      </c>
      <c r="E306" s="252"/>
      <c r="F306" s="252"/>
      <c r="G306" s="252"/>
      <c r="H306" s="252"/>
      <c r="I306" s="252"/>
      <c r="J306" s="252"/>
      <c r="K306" s="252"/>
      <c r="L306" s="252"/>
      <c r="M306" s="175"/>
      <c r="N306" s="175"/>
      <c r="O306" s="175"/>
      <c r="P306" s="175"/>
      <c r="Q306" s="183" t="str">
        <f>IF(BK306="","",BX308)</f>
        <v/>
      </c>
      <c r="R306" s="172"/>
      <c r="S306" s="343" t="str">
        <f>IF((COUNTBLANK(E306:Q306)+COUNTBLANK(E307:Q307)+COUNTBLANK(E308:Q308))/3=COUNTBLANK(E306:Q306),"","Bitte alle drei Zeilen ausfüllen")</f>
        <v/>
      </c>
      <c r="W306">
        <f t="shared" ref="W306:AH306" si="604">IF(E306=4.5,E307,0)</f>
        <v>0</v>
      </c>
      <c r="X306">
        <f t="shared" si="604"/>
        <v>0</v>
      </c>
      <c r="Y306">
        <f t="shared" si="604"/>
        <v>0</v>
      </c>
      <c r="Z306">
        <f t="shared" si="604"/>
        <v>0</v>
      </c>
      <c r="AA306">
        <f t="shared" si="604"/>
        <v>0</v>
      </c>
      <c r="AB306">
        <f t="shared" si="604"/>
        <v>0</v>
      </c>
      <c r="AC306">
        <f t="shared" si="604"/>
        <v>0</v>
      </c>
      <c r="AD306">
        <f t="shared" si="604"/>
        <v>0</v>
      </c>
      <c r="AE306">
        <f t="shared" si="604"/>
        <v>0</v>
      </c>
      <c r="AF306">
        <f t="shared" si="604"/>
        <v>0</v>
      </c>
      <c r="AG306">
        <f t="shared" si="604"/>
        <v>0</v>
      </c>
      <c r="AH306">
        <f t="shared" si="604"/>
        <v>0</v>
      </c>
      <c r="AJ306">
        <f t="shared" ref="AJ306:AU306" si="605">IF(E306=4.5,1,0)</f>
        <v>0</v>
      </c>
      <c r="AK306">
        <f t="shared" si="605"/>
        <v>0</v>
      </c>
      <c r="AL306">
        <f t="shared" si="605"/>
        <v>0</v>
      </c>
      <c r="AM306">
        <f t="shared" si="605"/>
        <v>0</v>
      </c>
      <c r="AN306">
        <f t="shared" si="605"/>
        <v>0</v>
      </c>
      <c r="AO306">
        <f t="shared" si="605"/>
        <v>0</v>
      </c>
      <c r="AP306">
        <f t="shared" si="605"/>
        <v>0</v>
      </c>
      <c r="AQ306">
        <f t="shared" si="605"/>
        <v>0</v>
      </c>
      <c r="AR306">
        <f t="shared" si="605"/>
        <v>0</v>
      </c>
      <c r="AS306">
        <f t="shared" si="605"/>
        <v>0</v>
      </c>
      <c r="AT306">
        <f t="shared" si="605"/>
        <v>0</v>
      </c>
      <c r="AU306">
        <f t="shared" si="605"/>
        <v>0</v>
      </c>
      <c r="BK306" s="346"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5">
      <c r="A307" s="348"/>
      <c r="B307" s="351"/>
      <c r="C307" s="341"/>
      <c r="D307" s="176" t="s">
        <v>42</v>
      </c>
      <c r="E307" s="252"/>
      <c r="F307" s="252"/>
      <c r="G307" s="252"/>
      <c r="H307" s="252"/>
      <c r="I307" s="252"/>
      <c r="J307" s="252"/>
      <c r="K307" s="252"/>
      <c r="L307" s="252"/>
      <c r="M307" s="175"/>
      <c r="N307" s="175"/>
      <c r="O307" s="175"/>
      <c r="P307" s="175"/>
      <c r="Q307" s="183"/>
      <c r="R307" s="35">
        <f>IF(R306&lt;15,0,IF(R306&lt;30,1,IF(R306&lt;45,2,3)))</f>
        <v>0</v>
      </c>
      <c r="S307" s="344"/>
      <c r="AY307" t="str">
        <f t="shared" ref="AY307:BJ307" si="606">IF(AY308="","",COUNTIF($E308:$P308,AY308))</f>
        <v/>
      </c>
      <c r="AZ307" t="str">
        <f t="shared" si="606"/>
        <v/>
      </c>
      <c r="BA307" t="str">
        <f t="shared" si="606"/>
        <v/>
      </c>
      <c r="BB307" t="str">
        <f t="shared" si="606"/>
        <v/>
      </c>
      <c r="BC307" t="str">
        <f t="shared" si="606"/>
        <v/>
      </c>
      <c r="BD307" t="str">
        <f t="shared" si="606"/>
        <v/>
      </c>
      <c r="BE307" t="str">
        <f t="shared" si="606"/>
        <v/>
      </c>
      <c r="BF307" t="str">
        <f t="shared" si="606"/>
        <v/>
      </c>
      <c r="BG307" t="str">
        <f t="shared" si="606"/>
        <v/>
      </c>
      <c r="BH307" t="str">
        <f t="shared" si="606"/>
        <v/>
      </c>
      <c r="BI307" t="str">
        <f t="shared" si="606"/>
        <v/>
      </c>
      <c r="BJ307" t="str">
        <f t="shared" si="606"/>
        <v/>
      </c>
      <c r="BK307" s="346"/>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5">
      <c r="A308" s="349"/>
      <c r="B308" s="352"/>
      <c r="C308" s="342"/>
      <c r="D308" s="177" t="s">
        <v>44</v>
      </c>
      <c r="E308" s="252" t="str">
        <f t="shared" ref="E308:P308" si="607">IF(E306&gt;0,1,"")</f>
        <v/>
      </c>
      <c r="F308" s="252" t="str">
        <f t="shared" si="607"/>
        <v/>
      </c>
      <c r="G308" s="252" t="str">
        <f t="shared" si="607"/>
        <v/>
      </c>
      <c r="H308" s="252" t="str">
        <f t="shared" si="607"/>
        <v/>
      </c>
      <c r="I308" s="252" t="str">
        <f t="shared" si="607"/>
        <v/>
      </c>
      <c r="J308" s="252" t="str">
        <f t="shared" si="607"/>
        <v/>
      </c>
      <c r="K308" s="252" t="str">
        <f t="shared" si="607"/>
        <v/>
      </c>
      <c r="L308" s="252" t="str">
        <f t="shared" si="607"/>
        <v/>
      </c>
      <c r="M308" s="175" t="str">
        <f t="shared" si="607"/>
        <v/>
      </c>
      <c r="N308" s="175" t="str">
        <f t="shared" si="607"/>
        <v/>
      </c>
      <c r="O308" s="175" t="str">
        <f t="shared" si="607"/>
        <v/>
      </c>
      <c r="P308" s="175" t="str">
        <f t="shared" si="607"/>
        <v/>
      </c>
      <c r="Q308" s="184" t="str">
        <f>IF(BK306="","",BK306)</f>
        <v/>
      </c>
      <c r="R308" s="38" t="str">
        <f>IF(BK306="","",BK306)</f>
        <v/>
      </c>
      <c r="S308" s="345"/>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6"/>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5">
      <c r="A309" s="347">
        <v>103</v>
      </c>
      <c r="B309" s="350"/>
      <c r="C309" s="340"/>
      <c r="D309" s="176" t="s">
        <v>38</v>
      </c>
      <c r="E309" s="252"/>
      <c r="F309" s="252"/>
      <c r="G309" s="252"/>
      <c r="H309" s="252"/>
      <c r="I309" s="252"/>
      <c r="J309" s="252"/>
      <c r="K309" s="252"/>
      <c r="L309" s="252"/>
      <c r="M309" s="175"/>
      <c r="N309" s="175"/>
      <c r="O309" s="175"/>
      <c r="P309" s="175"/>
      <c r="Q309" s="183" t="str">
        <f>IF(BK309="","",BX311)</f>
        <v/>
      </c>
      <c r="R309" s="172"/>
      <c r="S309" s="343" t="str">
        <f>IF((COUNTBLANK(E309:Q309)+COUNTBLANK(E310:Q310)+COUNTBLANK(E311:Q311))/3=COUNTBLANK(E309:Q309),"","Bitte alle drei Zeilen ausfüllen")</f>
        <v/>
      </c>
      <c r="W309">
        <f t="shared" ref="W309:AH309" si="608">IF(E309=4.5,E310,0)</f>
        <v>0</v>
      </c>
      <c r="X309">
        <f t="shared" si="608"/>
        <v>0</v>
      </c>
      <c r="Y309">
        <f t="shared" si="608"/>
        <v>0</v>
      </c>
      <c r="Z309">
        <f t="shared" si="608"/>
        <v>0</v>
      </c>
      <c r="AA309">
        <f t="shared" si="608"/>
        <v>0</v>
      </c>
      <c r="AB309">
        <f t="shared" si="608"/>
        <v>0</v>
      </c>
      <c r="AC309">
        <f t="shared" si="608"/>
        <v>0</v>
      </c>
      <c r="AD309">
        <f t="shared" si="608"/>
        <v>0</v>
      </c>
      <c r="AE309">
        <f t="shared" si="608"/>
        <v>0</v>
      </c>
      <c r="AF309">
        <f t="shared" si="608"/>
        <v>0</v>
      </c>
      <c r="AG309">
        <f t="shared" si="608"/>
        <v>0</v>
      </c>
      <c r="AH309">
        <f t="shared" si="608"/>
        <v>0</v>
      </c>
      <c r="AJ309">
        <f t="shared" ref="AJ309:AU309" si="609">IF(E309=4.5,1,0)</f>
        <v>0</v>
      </c>
      <c r="AK309">
        <f t="shared" si="609"/>
        <v>0</v>
      </c>
      <c r="AL309">
        <f t="shared" si="609"/>
        <v>0</v>
      </c>
      <c r="AM309">
        <f t="shared" si="609"/>
        <v>0</v>
      </c>
      <c r="AN309">
        <f t="shared" si="609"/>
        <v>0</v>
      </c>
      <c r="AO309">
        <f t="shared" si="609"/>
        <v>0</v>
      </c>
      <c r="AP309">
        <f t="shared" si="609"/>
        <v>0</v>
      </c>
      <c r="AQ309">
        <f t="shared" si="609"/>
        <v>0</v>
      </c>
      <c r="AR309">
        <f t="shared" si="609"/>
        <v>0</v>
      </c>
      <c r="AS309">
        <f t="shared" si="609"/>
        <v>0</v>
      </c>
      <c r="AT309">
        <f t="shared" si="609"/>
        <v>0</v>
      </c>
      <c r="AU309">
        <f t="shared" si="609"/>
        <v>0</v>
      </c>
      <c r="BK309" s="346"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5">
      <c r="A310" s="348"/>
      <c r="B310" s="351"/>
      <c r="C310" s="341"/>
      <c r="D310" s="176" t="s">
        <v>42</v>
      </c>
      <c r="E310" s="252"/>
      <c r="F310" s="252"/>
      <c r="G310" s="252"/>
      <c r="H310" s="252"/>
      <c r="I310" s="252"/>
      <c r="J310" s="252"/>
      <c r="K310" s="252"/>
      <c r="L310" s="252"/>
      <c r="M310" s="175"/>
      <c r="N310" s="175"/>
      <c r="O310" s="175"/>
      <c r="P310" s="175"/>
      <c r="Q310" s="183"/>
      <c r="R310" s="35">
        <f>IF(R309&lt;15,0,IF(R309&lt;30,1,IF(R309&lt;45,2,3)))</f>
        <v>0</v>
      </c>
      <c r="S310" s="344"/>
      <c r="AY310" t="str">
        <f t="shared" ref="AY310:BJ310" si="610">IF(AY311="","",COUNTIF($E311:$P311,AY311))</f>
        <v/>
      </c>
      <c r="AZ310" t="str">
        <f t="shared" si="610"/>
        <v/>
      </c>
      <c r="BA310" t="str">
        <f t="shared" si="610"/>
        <v/>
      </c>
      <c r="BB310" t="str">
        <f t="shared" si="610"/>
        <v/>
      </c>
      <c r="BC310" t="str">
        <f t="shared" si="610"/>
        <v/>
      </c>
      <c r="BD310" t="str">
        <f t="shared" si="610"/>
        <v/>
      </c>
      <c r="BE310" t="str">
        <f t="shared" si="610"/>
        <v/>
      </c>
      <c r="BF310" t="str">
        <f t="shared" si="610"/>
        <v/>
      </c>
      <c r="BG310" t="str">
        <f t="shared" si="610"/>
        <v/>
      </c>
      <c r="BH310" t="str">
        <f t="shared" si="610"/>
        <v/>
      </c>
      <c r="BI310" t="str">
        <f t="shared" si="610"/>
        <v/>
      </c>
      <c r="BJ310" t="str">
        <f t="shared" si="610"/>
        <v/>
      </c>
      <c r="BK310" s="346"/>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5">
      <c r="A311" s="349"/>
      <c r="B311" s="352"/>
      <c r="C311" s="342"/>
      <c r="D311" s="177" t="s">
        <v>44</v>
      </c>
      <c r="E311" s="252" t="str">
        <f t="shared" ref="E311:P311" si="611">IF(E309&gt;0,1,"")</f>
        <v/>
      </c>
      <c r="F311" s="252" t="str">
        <f t="shared" si="611"/>
        <v/>
      </c>
      <c r="G311" s="252" t="str">
        <f t="shared" si="611"/>
        <v/>
      </c>
      <c r="H311" s="252" t="str">
        <f t="shared" si="611"/>
        <v/>
      </c>
      <c r="I311" s="252" t="str">
        <f t="shared" si="611"/>
        <v/>
      </c>
      <c r="J311" s="252" t="str">
        <f t="shared" si="611"/>
        <v/>
      </c>
      <c r="K311" s="252" t="str">
        <f t="shared" si="611"/>
        <v/>
      </c>
      <c r="L311" s="252" t="str">
        <f t="shared" si="611"/>
        <v/>
      </c>
      <c r="M311" s="175" t="str">
        <f t="shared" si="611"/>
        <v/>
      </c>
      <c r="N311" s="175" t="str">
        <f t="shared" si="611"/>
        <v/>
      </c>
      <c r="O311" s="175" t="str">
        <f t="shared" si="611"/>
        <v/>
      </c>
      <c r="P311" s="175" t="str">
        <f t="shared" si="611"/>
        <v/>
      </c>
      <c r="Q311" s="184" t="str">
        <f>IF(BK309="","",BK309)</f>
        <v/>
      </c>
      <c r="R311" s="38" t="str">
        <f>IF(BK309="","",BK309)</f>
        <v/>
      </c>
      <c r="S311" s="345"/>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6"/>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5">
      <c r="A312" s="347">
        <v>104</v>
      </c>
      <c r="B312" s="350"/>
      <c r="C312" s="340"/>
      <c r="D312" s="176" t="s">
        <v>38</v>
      </c>
      <c r="E312" s="252"/>
      <c r="F312" s="252"/>
      <c r="G312" s="252"/>
      <c r="H312" s="252"/>
      <c r="I312" s="252"/>
      <c r="J312" s="252"/>
      <c r="K312" s="252"/>
      <c r="L312" s="252"/>
      <c r="M312" s="175"/>
      <c r="N312" s="175"/>
      <c r="O312" s="175"/>
      <c r="P312" s="175"/>
      <c r="Q312" s="183" t="str">
        <f>IF(BK312="","",BX314)</f>
        <v/>
      </c>
      <c r="R312" s="172"/>
      <c r="S312" s="343" t="str">
        <f>IF((COUNTBLANK(E312:Q312)+COUNTBLANK(E313:Q313)+COUNTBLANK(E314:Q314))/3=COUNTBLANK(E312:Q312),"","Bitte alle drei Zeilen ausfüllen")</f>
        <v/>
      </c>
      <c r="W312">
        <f t="shared" ref="W312:AH312" si="612">IF(E312=4.5,E313,0)</f>
        <v>0</v>
      </c>
      <c r="X312">
        <f t="shared" si="612"/>
        <v>0</v>
      </c>
      <c r="Y312">
        <f t="shared" si="612"/>
        <v>0</v>
      </c>
      <c r="Z312">
        <f t="shared" si="612"/>
        <v>0</v>
      </c>
      <c r="AA312">
        <f t="shared" si="612"/>
        <v>0</v>
      </c>
      <c r="AB312">
        <f t="shared" si="612"/>
        <v>0</v>
      </c>
      <c r="AC312">
        <f t="shared" si="612"/>
        <v>0</v>
      </c>
      <c r="AD312">
        <f t="shared" si="612"/>
        <v>0</v>
      </c>
      <c r="AE312">
        <f t="shared" si="612"/>
        <v>0</v>
      </c>
      <c r="AF312">
        <f t="shared" si="612"/>
        <v>0</v>
      </c>
      <c r="AG312">
        <f t="shared" si="612"/>
        <v>0</v>
      </c>
      <c r="AH312">
        <f t="shared" si="612"/>
        <v>0</v>
      </c>
      <c r="AJ312">
        <f t="shared" ref="AJ312:AU312" si="613">IF(E312=4.5,1,0)</f>
        <v>0</v>
      </c>
      <c r="AK312">
        <f t="shared" si="613"/>
        <v>0</v>
      </c>
      <c r="AL312">
        <f t="shared" si="613"/>
        <v>0</v>
      </c>
      <c r="AM312">
        <f t="shared" si="613"/>
        <v>0</v>
      </c>
      <c r="AN312">
        <f t="shared" si="613"/>
        <v>0</v>
      </c>
      <c r="AO312">
        <f t="shared" si="613"/>
        <v>0</v>
      </c>
      <c r="AP312">
        <f t="shared" si="613"/>
        <v>0</v>
      </c>
      <c r="AQ312">
        <f t="shared" si="613"/>
        <v>0</v>
      </c>
      <c r="AR312">
        <f t="shared" si="613"/>
        <v>0</v>
      </c>
      <c r="AS312">
        <f t="shared" si="613"/>
        <v>0</v>
      </c>
      <c r="AT312">
        <f t="shared" si="613"/>
        <v>0</v>
      </c>
      <c r="AU312">
        <f t="shared" si="613"/>
        <v>0</v>
      </c>
      <c r="BK312" s="346"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5">
      <c r="A313" s="348"/>
      <c r="B313" s="351"/>
      <c r="C313" s="341"/>
      <c r="D313" s="176" t="s">
        <v>42</v>
      </c>
      <c r="E313" s="252"/>
      <c r="F313" s="252"/>
      <c r="G313" s="252"/>
      <c r="H313" s="252"/>
      <c r="I313" s="252"/>
      <c r="J313" s="252"/>
      <c r="K313" s="252"/>
      <c r="L313" s="252"/>
      <c r="M313" s="175"/>
      <c r="N313" s="175"/>
      <c r="O313" s="175"/>
      <c r="P313" s="175"/>
      <c r="Q313" s="183"/>
      <c r="R313" s="35">
        <f>IF(R312&lt;15,0,IF(R312&lt;30,1,IF(R312&lt;45,2,3)))</f>
        <v>0</v>
      </c>
      <c r="S313" s="344"/>
      <c r="AY313" t="str">
        <f t="shared" ref="AY313:BJ313" si="614">IF(AY314="","",COUNTIF($E314:$P314,AY314))</f>
        <v/>
      </c>
      <c r="AZ313" t="str">
        <f t="shared" si="614"/>
        <v/>
      </c>
      <c r="BA313" t="str">
        <f t="shared" si="614"/>
        <v/>
      </c>
      <c r="BB313" t="str">
        <f t="shared" si="614"/>
        <v/>
      </c>
      <c r="BC313" t="str">
        <f t="shared" si="614"/>
        <v/>
      </c>
      <c r="BD313" t="str">
        <f t="shared" si="614"/>
        <v/>
      </c>
      <c r="BE313" t="str">
        <f t="shared" si="614"/>
        <v/>
      </c>
      <c r="BF313" t="str">
        <f t="shared" si="614"/>
        <v/>
      </c>
      <c r="BG313" t="str">
        <f t="shared" si="614"/>
        <v/>
      </c>
      <c r="BH313" t="str">
        <f t="shared" si="614"/>
        <v/>
      </c>
      <c r="BI313" t="str">
        <f t="shared" si="614"/>
        <v/>
      </c>
      <c r="BJ313" t="str">
        <f t="shared" si="614"/>
        <v/>
      </c>
      <c r="BK313" s="346"/>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5">
      <c r="A314" s="349"/>
      <c r="B314" s="352"/>
      <c r="C314" s="342"/>
      <c r="D314" s="177" t="s">
        <v>44</v>
      </c>
      <c r="E314" s="252" t="str">
        <f t="shared" ref="E314:P314" si="615">IF(E312&gt;0,1,"")</f>
        <v/>
      </c>
      <c r="F314" s="252" t="str">
        <f t="shared" si="615"/>
        <v/>
      </c>
      <c r="G314" s="252" t="str">
        <f t="shared" si="615"/>
        <v/>
      </c>
      <c r="H314" s="252" t="str">
        <f t="shared" si="615"/>
        <v/>
      </c>
      <c r="I314" s="252" t="str">
        <f t="shared" si="615"/>
        <v/>
      </c>
      <c r="J314" s="252" t="str">
        <f t="shared" si="615"/>
        <v/>
      </c>
      <c r="K314" s="252" t="str">
        <f t="shared" si="615"/>
        <v/>
      </c>
      <c r="L314" s="252" t="str">
        <f t="shared" si="615"/>
        <v/>
      </c>
      <c r="M314" s="175" t="str">
        <f t="shared" si="615"/>
        <v/>
      </c>
      <c r="N314" s="175" t="str">
        <f t="shared" si="615"/>
        <v/>
      </c>
      <c r="O314" s="175" t="str">
        <f t="shared" si="615"/>
        <v/>
      </c>
      <c r="P314" s="175" t="str">
        <f t="shared" si="615"/>
        <v/>
      </c>
      <c r="Q314" s="184" t="str">
        <f>IF(BK312="","",BK312)</f>
        <v/>
      </c>
      <c r="R314" s="38" t="str">
        <f>IF(BK312="","",BK312)</f>
        <v/>
      </c>
      <c r="S314" s="345"/>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6"/>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5">
      <c r="A315" s="347">
        <v>105</v>
      </c>
      <c r="B315" s="350"/>
      <c r="C315" s="340"/>
      <c r="D315" s="176" t="s">
        <v>38</v>
      </c>
      <c r="E315" s="252"/>
      <c r="F315" s="252"/>
      <c r="G315" s="252"/>
      <c r="H315" s="252"/>
      <c r="I315" s="252"/>
      <c r="J315" s="252"/>
      <c r="K315" s="252"/>
      <c r="L315" s="252"/>
      <c r="M315" s="175"/>
      <c r="N315" s="175"/>
      <c r="O315" s="175"/>
      <c r="P315" s="175"/>
      <c r="Q315" s="183" t="str">
        <f>IF(BK315="","",BX317)</f>
        <v/>
      </c>
      <c r="R315" s="172"/>
      <c r="S315" s="343" t="str">
        <f>IF((COUNTBLANK(E315:Q315)+COUNTBLANK(E316:Q316)+COUNTBLANK(E317:Q317))/3=COUNTBLANK(E315:Q315),"","Bitte alle drei Zeilen ausfüllen")</f>
        <v/>
      </c>
      <c r="W315">
        <f t="shared" ref="W315:AH315" si="616">IF(E315=4.5,E316,0)</f>
        <v>0</v>
      </c>
      <c r="X315">
        <f t="shared" si="616"/>
        <v>0</v>
      </c>
      <c r="Y315">
        <f t="shared" si="616"/>
        <v>0</v>
      </c>
      <c r="Z315">
        <f t="shared" si="616"/>
        <v>0</v>
      </c>
      <c r="AA315">
        <f t="shared" si="616"/>
        <v>0</v>
      </c>
      <c r="AB315">
        <f t="shared" si="616"/>
        <v>0</v>
      </c>
      <c r="AC315">
        <f t="shared" si="616"/>
        <v>0</v>
      </c>
      <c r="AD315">
        <f t="shared" si="616"/>
        <v>0</v>
      </c>
      <c r="AE315">
        <f t="shared" si="616"/>
        <v>0</v>
      </c>
      <c r="AF315">
        <f t="shared" si="616"/>
        <v>0</v>
      </c>
      <c r="AG315">
        <f t="shared" si="616"/>
        <v>0</v>
      </c>
      <c r="AH315">
        <f t="shared" si="616"/>
        <v>0</v>
      </c>
      <c r="AJ315">
        <f t="shared" ref="AJ315:AU315" si="617">IF(E315=4.5,1,0)</f>
        <v>0</v>
      </c>
      <c r="AK315">
        <f t="shared" si="617"/>
        <v>0</v>
      </c>
      <c r="AL315">
        <f t="shared" si="617"/>
        <v>0</v>
      </c>
      <c r="AM315">
        <f t="shared" si="617"/>
        <v>0</v>
      </c>
      <c r="AN315">
        <f t="shared" si="617"/>
        <v>0</v>
      </c>
      <c r="AO315">
        <f t="shared" si="617"/>
        <v>0</v>
      </c>
      <c r="AP315">
        <f t="shared" si="617"/>
        <v>0</v>
      </c>
      <c r="AQ315">
        <f t="shared" si="617"/>
        <v>0</v>
      </c>
      <c r="AR315">
        <f t="shared" si="617"/>
        <v>0</v>
      </c>
      <c r="AS315">
        <f t="shared" si="617"/>
        <v>0</v>
      </c>
      <c r="AT315">
        <f t="shared" si="617"/>
        <v>0</v>
      </c>
      <c r="AU315">
        <f t="shared" si="617"/>
        <v>0</v>
      </c>
      <c r="BK315" s="346"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5">
      <c r="A316" s="348"/>
      <c r="B316" s="351"/>
      <c r="C316" s="341"/>
      <c r="D316" s="176" t="s">
        <v>42</v>
      </c>
      <c r="E316" s="252"/>
      <c r="F316" s="252"/>
      <c r="G316" s="252"/>
      <c r="H316" s="252"/>
      <c r="I316" s="252"/>
      <c r="J316" s="252"/>
      <c r="K316" s="252"/>
      <c r="L316" s="252"/>
      <c r="M316" s="175"/>
      <c r="N316" s="175"/>
      <c r="O316" s="175"/>
      <c r="P316" s="175"/>
      <c r="Q316" s="183"/>
      <c r="R316" s="35">
        <f>IF(R315&lt;15,0,IF(R315&lt;30,1,IF(R315&lt;45,2,3)))</f>
        <v>0</v>
      </c>
      <c r="S316" s="344"/>
      <c r="AY316" t="str">
        <f t="shared" ref="AY316:BJ316" si="618">IF(AY317="","",COUNTIF($E317:$P317,AY317))</f>
        <v/>
      </c>
      <c r="AZ316" t="str">
        <f t="shared" si="618"/>
        <v/>
      </c>
      <c r="BA316" t="str">
        <f t="shared" si="618"/>
        <v/>
      </c>
      <c r="BB316" t="str">
        <f t="shared" si="618"/>
        <v/>
      </c>
      <c r="BC316" t="str">
        <f t="shared" si="618"/>
        <v/>
      </c>
      <c r="BD316" t="str">
        <f t="shared" si="618"/>
        <v/>
      </c>
      <c r="BE316" t="str">
        <f t="shared" si="618"/>
        <v/>
      </c>
      <c r="BF316" t="str">
        <f t="shared" si="618"/>
        <v/>
      </c>
      <c r="BG316" t="str">
        <f t="shared" si="618"/>
        <v/>
      </c>
      <c r="BH316" t="str">
        <f t="shared" si="618"/>
        <v/>
      </c>
      <c r="BI316" t="str">
        <f t="shared" si="618"/>
        <v/>
      </c>
      <c r="BJ316" t="str">
        <f t="shared" si="618"/>
        <v/>
      </c>
      <c r="BK316" s="346"/>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5">
      <c r="A317" s="349"/>
      <c r="B317" s="352"/>
      <c r="C317" s="342"/>
      <c r="D317" s="177" t="s">
        <v>44</v>
      </c>
      <c r="E317" s="252" t="str">
        <f t="shared" ref="E317:P317" si="619">IF(E315&gt;0,1,"")</f>
        <v/>
      </c>
      <c r="F317" s="252" t="str">
        <f t="shared" si="619"/>
        <v/>
      </c>
      <c r="G317" s="252" t="str">
        <f t="shared" si="619"/>
        <v/>
      </c>
      <c r="H317" s="252" t="str">
        <f t="shared" si="619"/>
        <v/>
      </c>
      <c r="I317" s="252" t="str">
        <f t="shared" si="619"/>
        <v/>
      </c>
      <c r="J317" s="252" t="str">
        <f t="shared" si="619"/>
        <v/>
      </c>
      <c r="K317" s="252" t="str">
        <f t="shared" si="619"/>
        <v/>
      </c>
      <c r="L317" s="252" t="str">
        <f t="shared" si="619"/>
        <v/>
      </c>
      <c r="M317" s="175" t="str">
        <f t="shared" si="619"/>
        <v/>
      </c>
      <c r="N317" s="175" t="str">
        <f t="shared" si="619"/>
        <v/>
      </c>
      <c r="O317" s="175" t="str">
        <f t="shared" si="619"/>
        <v/>
      </c>
      <c r="P317" s="175" t="str">
        <f t="shared" si="619"/>
        <v/>
      </c>
      <c r="Q317" s="184" t="str">
        <f>IF(BK315="","",BK315)</f>
        <v/>
      </c>
      <c r="R317" s="38" t="str">
        <f>IF(BK315="","",BK315)</f>
        <v/>
      </c>
      <c r="S317" s="345"/>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6"/>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5">
      <c r="A318" s="347">
        <v>106</v>
      </c>
      <c r="B318" s="350"/>
      <c r="C318" s="340"/>
      <c r="D318" s="176" t="s">
        <v>38</v>
      </c>
      <c r="E318" s="252"/>
      <c r="F318" s="252"/>
      <c r="G318" s="252"/>
      <c r="H318" s="252"/>
      <c r="I318" s="252"/>
      <c r="J318" s="252"/>
      <c r="K318" s="252"/>
      <c r="L318" s="252"/>
      <c r="M318" s="175"/>
      <c r="N318" s="175"/>
      <c r="O318" s="175"/>
      <c r="P318" s="175"/>
      <c r="Q318" s="183" t="str">
        <f>IF(BK318="","",BX320)</f>
        <v/>
      </c>
      <c r="R318" s="172"/>
      <c r="S318" s="343" t="str">
        <f>IF((COUNTBLANK(E318:Q318)+COUNTBLANK(E319:Q319)+COUNTBLANK(E320:Q320))/3=COUNTBLANK(E318:Q318),"","Bitte alle drei Zeilen ausfüllen")</f>
        <v/>
      </c>
      <c r="W318">
        <f t="shared" ref="W318:AH318" si="620">IF(E318=4.5,E319,0)</f>
        <v>0</v>
      </c>
      <c r="X318">
        <f t="shared" si="620"/>
        <v>0</v>
      </c>
      <c r="Y318">
        <f t="shared" si="620"/>
        <v>0</v>
      </c>
      <c r="Z318">
        <f t="shared" si="620"/>
        <v>0</v>
      </c>
      <c r="AA318">
        <f t="shared" si="620"/>
        <v>0</v>
      </c>
      <c r="AB318">
        <f t="shared" si="620"/>
        <v>0</v>
      </c>
      <c r="AC318">
        <f t="shared" si="620"/>
        <v>0</v>
      </c>
      <c r="AD318">
        <f t="shared" si="620"/>
        <v>0</v>
      </c>
      <c r="AE318">
        <f t="shared" si="620"/>
        <v>0</v>
      </c>
      <c r="AF318">
        <f t="shared" si="620"/>
        <v>0</v>
      </c>
      <c r="AG318">
        <f t="shared" si="620"/>
        <v>0</v>
      </c>
      <c r="AH318">
        <f t="shared" si="620"/>
        <v>0</v>
      </c>
      <c r="AJ318">
        <f t="shared" ref="AJ318:AU318" si="621">IF(E318=4.5,1,0)</f>
        <v>0</v>
      </c>
      <c r="AK318">
        <f t="shared" si="621"/>
        <v>0</v>
      </c>
      <c r="AL318">
        <f t="shared" si="621"/>
        <v>0</v>
      </c>
      <c r="AM318">
        <f t="shared" si="621"/>
        <v>0</v>
      </c>
      <c r="AN318">
        <f t="shared" si="621"/>
        <v>0</v>
      </c>
      <c r="AO318">
        <f t="shared" si="621"/>
        <v>0</v>
      </c>
      <c r="AP318">
        <f t="shared" si="621"/>
        <v>0</v>
      </c>
      <c r="AQ318">
        <f t="shared" si="621"/>
        <v>0</v>
      </c>
      <c r="AR318">
        <f t="shared" si="621"/>
        <v>0</v>
      </c>
      <c r="AS318">
        <f t="shared" si="621"/>
        <v>0</v>
      </c>
      <c r="AT318">
        <f t="shared" si="621"/>
        <v>0</v>
      </c>
      <c r="AU318">
        <f t="shared" si="621"/>
        <v>0</v>
      </c>
      <c r="BK318" s="346"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5">
      <c r="A319" s="348"/>
      <c r="B319" s="351"/>
      <c r="C319" s="341"/>
      <c r="D319" s="176" t="s">
        <v>42</v>
      </c>
      <c r="E319" s="252"/>
      <c r="F319" s="252"/>
      <c r="G319" s="252"/>
      <c r="H319" s="252"/>
      <c r="I319" s="252"/>
      <c r="J319" s="252"/>
      <c r="K319" s="252"/>
      <c r="L319" s="252"/>
      <c r="M319" s="175"/>
      <c r="N319" s="175"/>
      <c r="O319" s="175"/>
      <c r="P319" s="175"/>
      <c r="Q319" s="183"/>
      <c r="R319" s="35">
        <f>IF(R318&lt;15,0,IF(R318&lt;30,1,IF(R318&lt;45,2,3)))</f>
        <v>0</v>
      </c>
      <c r="S319" s="344"/>
      <c r="AY319" t="str">
        <f t="shared" ref="AY319:BJ319" si="622">IF(AY320="","",COUNTIF($E320:$P320,AY320))</f>
        <v/>
      </c>
      <c r="AZ319" t="str">
        <f t="shared" si="622"/>
        <v/>
      </c>
      <c r="BA319" t="str">
        <f t="shared" si="622"/>
        <v/>
      </c>
      <c r="BB319" t="str">
        <f t="shared" si="622"/>
        <v/>
      </c>
      <c r="BC319" t="str">
        <f t="shared" si="622"/>
        <v/>
      </c>
      <c r="BD319" t="str">
        <f t="shared" si="622"/>
        <v/>
      </c>
      <c r="BE319" t="str">
        <f t="shared" si="622"/>
        <v/>
      </c>
      <c r="BF319" t="str">
        <f t="shared" si="622"/>
        <v/>
      </c>
      <c r="BG319" t="str">
        <f t="shared" si="622"/>
        <v/>
      </c>
      <c r="BH319" t="str">
        <f t="shared" si="622"/>
        <v/>
      </c>
      <c r="BI319" t="str">
        <f t="shared" si="622"/>
        <v/>
      </c>
      <c r="BJ319" t="str">
        <f t="shared" si="622"/>
        <v/>
      </c>
      <c r="BK319" s="346"/>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5">
      <c r="A320" s="349"/>
      <c r="B320" s="352"/>
      <c r="C320" s="342"/>
      <c r="D320" s="177" t="s">
        <v>44</v>
      </c>
      <c r="E320" s="252" t="str">
        <f t="shared" ref="E320:P320" si="623">IF(E318&gt;0,1,"")</f>
        <v/>
      </c>
      <c r="F320" s="252" t="str">
        <f t="shared" si="623"/>
        <v/>
      </c>
      <c r="G320" s="252" t="str">
        <f t="shared" si="623"/>
        <v/>
      </c>
      <c r="H320" s="252" t="str">
        <f t="shared" si="623"/>
        <v/>
      </c>
      <c r="I320" s="252" t="str">
        <f t="shared" si="623"/>
        <v/>
      </c>
      <c r="J320" s="252" t="str">
        <f t="shared" si="623"/>
        <v/>
      </c>
      <c r="K320" s="252" t="str">
        <f t="shared" si="623"/>
        <v/>
      </c>
      <c r="L320" s="252" t="str">
        <f t="shared" si="623"/>
        <v/>
      </c>
      <c r="M320" s="175" t="str">
        <f t="shared" si="623"/>
        <v/>
      </c>
      <c r="N320" s="175" t="str">
        <f t="shared" si="623"/>
        <v/>
      </c>
      <c r="O320" s="175" t="str">
        <f t="shared" si="623"/>
        <v/>
      </c>
      <c r="P320" s="175" t="str">
        <f t="shared" si="623"/>
        <v/>
      </c>
      <c r="Q320" s="184" t="str">
        <f>IF(BK318="","",BK318)</f>
        <v/>
      </c>
      <c r="R320" s="38" t="str">
        <f>IF(BK318="","",BK318)</f>
        <v/>
      </c>
      <c r="S320" s="345"/>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6"/>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5">
      <c r="A321" s="347">
        <v>107</v>
      </c>
      <c r="B321" s="350"/>
      <c r="C321" s="340"/>
      <c r="D321" s="176" t="s">
        <v>38</v>
      </c>
      <c r="E321" s="252"/>
      <c r="F321" s="252"/>
      <c r="G321" s="252"/>
      <c r="H321" s="252"/>
      <c r="I321" s="252"/>
      <c r="J321" s="252"/>
      <c r="K321" s="252"/>
      <c r="L321" s="252"/>
      <c r="M321" s="175"/>
      <c r="N321" s="175"/>
      <c r="O321" s="175"/>
      <c r="P321" s="175"/>
      <c r="Q321" s="183" t="str">
        <f>IF(BK321="","",BX323)</f>
        <v/>
      </c>
      <c r="R321" s="172"/>
      <c r="S321" s="343" t="str">
        <f>IF((COUNTBLANK(E321:Q321)+COUNTBLANK(E322:Q322)+COUNTBLANK(E323:Q323))/3=COUNTBLANK(E321:Q321),"","Bitte alle drei Zeilen ausfüllen")</f>
        <v/>
      </c>
      <c r="W321">
        <f t="shared" ref="W321:AH321" si="624">IF(E321=4.5,E322,0)</f>
        <v>0</v>
      </c>
      <c r="X321">
        <f t="shared" si="624"/>
        <v>0</v>
      </c>
      <c r="Y321">
        <f t="shared" si="624"/>
        <v>0</v>
      </c>
      <c r="Z321">
        <f t="shared" si="624"/>
        <v>0</v>
      </c>
      <c r="AA321">
        <f t="shared" si="624"/>
        <v>0</v>
      </c>
      <c r="AB321">
        <f t="shared" si="624"/>
        <v>0</v>
      </c>
      <c r="AC321">
        <f t="shared" si="624"/>
        <v>0</v>
      </c>
      <c r="AD321">
        <f t="shared" si="624"/>
        <v>0</v>
      </c>
      <c r="AE321">
        <f t="shared" si="624"/>
        <v>0</v>
      </c>
      <c r="AF321">
        <f t="shared" si="624"/>
        <v>0</v>
      </c>
      <c r="AG321">
        <f t="shared" si="624"/>
        <v>0</v>
      </c>
      <c r="AH321">
        <f t="shared" si="624"/>
        <v>0</v>
      </c>
      <c r="AJ321">
        <f t="shared" ref="AJ321:AU321" si="625">IF(E321=4.5,1,0)</f>
        <v>0</v>
      </c>
      <c r="AK321">
        <f t="shared" si="625"/>
        <v>0</v>
      </c>
      <c r="AL321">
        <f t="shared" si="625"/>
        <v>0</v>
      </c>
      <c r="AM321">
        <f t="shared" si="625"/>
        <v>0</v>
      </c>
      <c r="AN321">
        <f t="shared" si="625"/>
        <v>0</v>
      </c>
      <c r="AO321">
        <f t="shared" si="625"/>
        <v>0</v>
      </c>
      <c r="AP321">
        <f t="shared" si="625"/>
        <v>0</v>
      </c>
      <c r="AQ321">
        <f t="shared" si="625"/>
        <v>0</v>
      </c>
      <c r="AR321">
        <f t="shared" si="625"/>
        <v>0</v>
      </c>
      <c r="AS321">
        <f t="shared" si="625"/>
        <v>0</v>
      </c>
      <c r="AT321">
        <f t="shared" si="625"/>
        <v>0</v>
      </c>
      <c r="AU321">
        <f t="shared" si="625"/>
        <v>0</v>
      </c>
      <c r="BK321" s="346"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5">
      <c r="A322" s="348"/>
      <c r="B322" s="351"/>
      <c r="C322" s="341"/>
      <c r="D322" s="176" t="s">
        <v>42</v>
      </c>
      <c r="E322" s="252"/>
      <c r="F322" s="252"/>
      <c r="G322" s="252"/>
      <c r="H322" s="252"/>
      <c r="I322" s="252"/>
      <c r="J322" s="252"/>
      <c r="K322" s="252"/>
      <c r="L322" s="252"/>
      <c r="M322" s="175"/>
      <c r="N322" s="175"/>
      <c r="O322" s="175"/>
      <c r="P322" s="175"/>
      <c r="Q322" s="183"/>
      <c r="R322" s="35">
        <f>IF(R321&lt;15,0,IF(R321&lt;30,1,IF(R321&lt;45,2,3)))</f>
        <v>0</v>
      </c>
      <c r="S322" s="344"/>
      <c r="AY322" t="str">
        <f t="shared" ref="AY322:BJ322" si="626">IF(AY323="","",COUNTIF($E323:$P323,AY323))</f>
        <v/>
      </c>
      <c r="AZ322" t="str">
        <f t="shared" si="626"/>
        <v/>
      </c>
      <c r="BA322" t="str">
        <f t="shared" si="626"/>
        <v/>
      </c>
      <c r="BB322" t="str">
        <f t="shared" si="626"/>
        <v/>
      </c>
      <c r="BC322" t="str">
        <f t="shared" si="626"/>
        <v/>
      </c>
      <c r="BD322" t="str">
        <f t="shared" si="626"/>
        <v/>
      </c>
      <c r="BE322" t="str">
        <f t="shared" si="626"/>
        <v/>
      </c>
      <c r="BF322" t="str">
        <f t="shared" si="626"/>
        <v/>
      </c>
      <c r="BG322" t="str">
        <f t="shared" si="626"/>
        <v/>
      </c>
      <c r="BH322" t="str">
        <f t="shared" si="626"/>
        <v/>
      </c>
      <c r="BI322" t="str">
        <f t="shared" si="626"/>
        <v/>
      </c>
      <c r="BJ322" t="str">
        <f t="shared" si="626"/>
        <v/>
      </c>
      <c r="BK322" s="346"/>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5">
      <c r="A323" s="349"/>
      <c r="B323" s="352"/>
      <c r="C323" s="342"/>
      <c r="D323" s="177" t="s">
        <v>44</v>
      </c>
      <c r="E323" s="252" t="str">
        <f t="shared" ref="E323:P323" si="627">IF(E321&gt;0,1,"")</f>
        <v/>
      </c>
      <c r="F323" s="252" t="str">
        <f t="shared" si="627"/>
        <v/>
      </c>
      <c r="G323" s="252" t="str">
        <f t="shared" si="627"/>
        <v/>
      </c>
      <c r="H323" s="252" t="str">
        <f t="shared" si="627"/>
        <v/>
      </c>
      <c r="I323" s="252" t="str">
        <f t="shared" si="627"/>
        <v/>
      </c>
      <c r="J323" s="252" t="str">
        <f t="shared" si="627"/>
        <v/>
      </c>
      <c r="K323" s="252" t="str">
        <f t="shared" si="627"/>
        <v/>
      </c>
      <c r="L323" s="252" t="str">
        <f t="shared" si="627"/>
        <v/>
      </c>
      <c r="M323" s="175" t="str">
        <f t="shared" si="627"/>
        <v/>
      </c>
      <c r="N323" s="175" t="str">
        <f t="shared" si="627"/>
        <v/>
      </c>
      <c r="O323" s="175" t="str">
        <f t="shared" si="627"/>
        <v/>
      </c>
      <c r="P323" s="175" t="str">
        <f t="shared" si="627"/>
        <v/>
      </c>
      <c r="Q323" s="184" t="str">
        <f>IF(BK321="","",BK321)</f>
        <v/>
      </c>
      <c r="R323" s="38" t="str">
        <f>IF(BK321="","",BK321)</f>
        <v/>
      </c>
      <c r="S323" s="345"/>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6"/>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5">
      <c r="A324" s="347">
        <v>108</v>
      </c>
      <c r="B324" s="350"/>
      <c r="C324" s="340"/>
      <c r="D324" s="176" t="s">
        <v>38</v>
      </c>
      <c r="E324" s="252"/>
      <c r="F324" s="252"/>
      <c r="G324" s="252"/>
      <c r="H324" s="252"/>
      <c r="I324" s="252"/>
      <c r="J324" s="252"/>
      <c r="K324" s="252"/>
      <c r="L324" s="252"/>
      <c r="M324" s="175"/>
      <c r="N324" s="175"/>
      <c r="O324" s="175"/>
      <c r="P324" s="175"/>
      <c r="Q324" s="183" t="str">
        <f>IF(BK324="","",BX326)</f>
        <v/>
      </c>
      <c r="R324" s="172"/>
      <c r="S324" s="343" t="str">
        <f>IF((COUNTBLANK(E324:Q324)+COUNTBLANK(E325:Q325)+COUNTBLANK(E326:Q326))/3=COUNTBLANK(E324:Q324),"","Bitte alle drei Zeilen ausfüllen")</f>
        <v/>
      </c>
      <c r="W324">
        <f t="shared" ref="W324:AH324" si="628">IF(E324=4.5,E325,0)</f>
        <v>0</v>
      </c>
      <c r="X324">
        <f t="shared" si="628"/>
        <v>0</v>
      </c>
      <c r="Y324">
        <f t="shared" si="628"/>
        <v>0</v>
      </c>
      <c r="Z324">
        <f t="shared" si="628"/>
        <v>0</v>
      </c>
      <c r="AA324">
        <f t="shared" si="628"/>
        <v>0</v>
      </c>
      <c r="AB324">
        <f t="shared" si="628"/>
        <v>0</v>
      </c>
      <c r="AC324">
        <f t="shared" si="628"/>
        <v>0</v>
      </c>
      <c r="AD324">
        <f t="shared" si="628"/>
        <v>0</v>
      </c>
      <c r="AE324">
        <f t="shared" si="628"/>
        <v>0</v>
      </c>
      <c r="AF324">
        <f t="shared" si="628"/>
        <v>0</v>
      </c>
      <c r="AG324">
        <f t="shared" si="628"/>
        <v>0</v>
      </c>
      <c r="AH324">
        <f t="shared" si="628"/>
        <v>0</v>
      </c>
      <c r="AJ324">
        <f t="shared" ref="AJ324:AU324" si="629">IF(E324=4.5,1,0)</f>
        <v>0</v>
      </c>
      <c r="AK324">
        <f t="shared" si="629"/>
        <v>0</v>
      </c>
      <c r="AL324">
        <f t="shared" si="629"/>
        <v>0</v>
      </c>
      <c r="AM324">
        <f t="shared" si="629"/>
        <v>0</v>
      </c>
      <c r="AN324">
        <f t="shared" si="629"/>
        <v>0</v>
      </c>
      <c r="AO324">
        <f t="shared" si="629"/>
        <v>0</v>
      </c>
      <c r="AP324">
        <f t="shared" si="629"/>
        <v>0</v>
      </c>
      <c r="AQ324">
        <f t="shared" si="629"/>
        <v>0</v>
      </c>
      <c r="AR324">
        <f t="shared" si="629"/>
        <v>0</v>
      </c>
      <c r="AS324">
        <f t="shared" si="629"/>
        <v>0</v>
      </c>
      <c r="AT324">
        <f t="shared" si="629"/>
        <v>0</v>
      </c>
      <c r="AU324">
        <f t="shared" si="629"/>
        <v>0</v>
      </c>
      <c r="BK324" s="346"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5">
      <c r="A325" s="348"/>
      <c r="B325" s="351"/>
      <c r="C325" s="341"/>
      <c r="D325" s="176" t="s">
        <v>42</v>
      </c>
      <c r="E325" s="252"/>
      <c r="F325" s="252"/>
      <c r="G325" s="252"/>
      <c r="H325" s="252"/>
      <c r="I325" s="252"/>
      <c r="J325" s="252"/>
      <c r="K325" s="252"/>
      <c r="L325" s="252"/>
      <c r="M325" s="175"/>
      <c r="N325" s="175"/>
      <c r="O325" s="175"/>
      <c r="P325" s="175"/>
      <c r="Q325" s="183"/>
      <c r="R325" s="35">
        <f>IF(R324&lt;15,0,IF(R324&lt;30,1,IF(R324&lt;45,2,3)))</f>
        <v>0</v>
      </c>
      <c r="S325" s="344"/>
      <c r="AY325" t="str">
        <f t="shared" ref="AY325:BJ325" si="630">IF(AY326="","",COUNTIF($E326:$P326,AY326))</f>
        <v/>
      </c>
      <c r="AZ325" t="str">
        <f t="shared" si="630"/>
        <v/>
      </c>
      <c r="BA325" t="str">
        <f t="shared" si="630"/>
        <v/>
      </c>
      <c r="BB325" t="str">
        <f t="shared" si="630"/>
        <v/>
      </c>
      <c r="BC325" t="str">
        <f t="shared" si="630"/>
        <v/>
      </c>
      <c r="BD325" t="str">
        <f t="shared" si="630"/>
        <v/>
      </c>
      <c r="BE325" t="str">
        <f t="shared" si="630"/>
        <v/>
      </c>
      <c r="BF325" t="str">
        <f t="shared" si="630"/>
        <v/>
      </c>
      <c r="BG325" t="str">
        <f t="shared" si="630"/>
        <v/>
      </c>
      <c r="BH325" t="str">
        <f t="shared" si="630"/>
        <v/>
      </c>
      <c r="BI325" t="str">
        <f t="shared" si="630"/>
        <v/>
      </c>
      <c r="BJ325" t="str">
        <f t="shared" si="630"/>
        <v/>
      </c>
      <c r="BK325" s="346"/>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5">
      <c r="A326" s="349"/>
      <c r="B326" s="352"/>
      <c r="C326" s="342"/>
      <c r="D326" s="177" t="s">
        <v>44</v>
      </c>
      <c r="E326" s="252" t="str">
        <f t="shared" ref="E326:P326" si="631">IF(E324&gt;0,1,"")</f>
        <v/>
      </c>
      <c r="F326" s="252" t="str">
        <f t="shared" si="631"/>
        <v/>
      </c>
      <c r="G326" s="252" t="str">
        <f t="shared" si="631"/>
        <v/>
      </c>
      <c r="H326" s="252" t="str">
        <f t="shared" si="631"/>
        <v/>
      </c>
      <c r="I326" s="252" t="str">
        <f t="shared" si="631"/>
        <v/>
      </c>
      <c r="J326" s="252" t="str">
        <f t="shared" si="631"/>
        <v/>
      </c>
      <c r="K326" s="252" t="str">
        <f t="shared" si="631"/>
        <v/>
      </c>
      <c r="L326" s="252" t="str">
        <f t="shared" si="631"/>
        <v/>
      </c>
      <c r="M326" s="175" t="str">
        <f t="shared" si="631"/>
        <v/>
      </c>
      <c r="N326" s="175" t="str">
        <f t="shared" si="631"/>
        <v/>
      </c>
      <c r="O326" s="175" t="str">
        <f t="shared" si="631"/>
        <v/>
      </c>
      <c r="P326" s="175" t="str">
        <f t="shared" si="631"/>
        <v/>
      </c>
      <c r="Q326" s="184" t="str">
        <f>IF(BK324="","",BK324)</f>
        <v/>
      </c>
      <c r="R326" s="38" t="str">
        <f>IF(BK324="","",BK324)</f>
        <v/>
      </c>
      <c r="S326" s="345"/>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6"/>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5">
      <c r="A327" s="347">
        <v>109</v>
      </c>
      <c r="B327" s="350"/>
      <c r="C327" s="340"/>
      <c r="D327" s="176" t="s">
        <v>38</v>
      </c>
      <c r="E327" s="252"/>
      <c r="F327" s="252"/>
      <c r="G327" s="252"/>
      <c r="H327" s="252"/>
      <c r="I327" s="252"/>
      <c r="J327" s="252"/>
      <c r="K327" s="252"/>
      <c r="L327" s="252"/>
      <c r="M327" s="175"/>
      <c r="N327" s="175"/>
      <c r="O327" s="175"/>
      <c r="P327" s="175"/>
      <c r="Q327" s="183" t="str">
        <f>IF(BK327="","",BX329)</f>
        <v/>
      </c>
      <c r="R327" s="172"/>
      <c r="S327" s="343" t="str">
        <f>IF((COUNTBLANK(E327:Q327)+COUNTBLANK(E328:Q328)+COUNTBLANK(E329:Q329))/3=COUNTBLANK(E327:Q327),"","Bitte alle drei Zeilen ausfüllen")</f>
        <v/>
      </c>
      <c r="W327">
        <f t="shared" ref="W327:AH327" si="632">IF(E327=4.5,E328,0)</f>
        <v>0</v>
      </c>
      <c r="X327">
        <f t="shared" si="632"/>
        <v>0</v>
      </c>
      <c r="Y327">
        <f t="shared" si="632"/>
        <v>0</v>
      </c>
      <c r="Z327">
        <f t="shared" si="632"/>
        <v>0</v>
      </c>
      <c r="AA327">
        <f t="shared" si="632"/>
        <v>0</v>
      </c>
      <c r="AB327">
        <f t="shared" si="632"/>
        <v>0</v>
      </c>
      <c r="AC327">
        <f t="shared" si="632"/>
        <v>0</v>
      </c>
      <c r="AD327">
        <f t="shared" si="632"/>
        <v>0</v>
      </c>
      <c r="AE327">
        <f t="shared" si="632"/>
        <v>0</v>
      </c>
      <c r="AF327">
        <f t="shared" si="632"/>
        <v>0</v>
      </c>
      <c r="AG327">
        <f t="shared" si="632"/>
        <v>0</v>
      </c>
      <c r="AH327">
        <f t="shared" si="632"/>
        <v>0</v>
      </c>
      <c r="AJ327">
        <f t="shared" ref="AJ327:AU327" si="633">IF(E327=4.5,1,0)</f>
        <v>0</v>
      </c>
      <c r="AK327">
        <f t="shared" si="633"/>
        <v>0</v>
      </c>
      <c r="AL327">
        <f t="shared" si="633"/>
        <v>0</v>
      </c>
      <c r="AM327">
        <f t="shared" si="633"/>
        <v>0</v>
      </c>
      <c r="AN327">
        <f t="shared" si="633"/>
        <v>0</v>
      </c>
      <c r="AO327">
        <f t="shared" si="633"/>
        <v>0</v>
      </c>
      <c r="AP327">
        <f t="shared" si="633"/>
        <v>0</v>
      </c>
      <c r="AQ327">
        <f t="shared" si="633"/>
        <v>0</v>
      </c>
      <c r="AR327">
        <f t="shared" si="633"/>
        <v>0</v>
      </c>
      <c r="AS327">
        <f t="shared" si="633"/>
        <v>0</v>
      </c>
      <c r="AT327">
        <f t="shared" si="633"/>
        <v>0</v>
      </c>
      <c r="AU327">
        <f t="shared" si="633"/>
        <v>0</v>
      </c>
      <c r="BK327" s="346"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5">
      <c r="A328" s="348"/>
      <c r="B328" s="351"/>
      <c r="C328" s="341"/>
      <c r="D328" s="176" t="s">
        <v>42</v>
      </c>
      <c r="E328" s="252"/>
      <c r="F328" s="252"/>
      <c r="G328" s="252"/>
      <c r="H328" s="252"/>
      <c r="I328" s="252"/>
      <c r="J328" s="252"/>
      <c r="K328" s="252"/>
      <c r="L328" s="252"/>
      <c r="M328" s="175"/>
      <c r="N328" s="175"/>
      <c r="O328" s="175"/>
      <c r="P328" s="175"/>
      <c r="Q328" s="183"/>
      <c r="R328" s="35">
        <f>IF(R327&lt;15,0,IF(R327&lt;30,1,IF(R327&lt;45,2,3)))</f>
        <v>0</v>
      </c>
      <c r="S328" s="344"/>
      <c r="AY328" t="str">
        <f t="shared" ref="AY328:BJ328" si="634">IF(AY329="","",COUNTIF($E329:$P329,AY329))</f>
        <v/>
      </c>
      <c r="AZ328" t="str">
        <f t="shared" si="634"/>
        <v/>
      </c>
      <c r="BA328" t="str">
        <f t="shared" si="634"/>
        <v/>
      </c>
      <c r="BB328" t="str">
        <f t="shared" si="634"/>
        <v/>
      </c>
      <c r="BC328" t="str">
        <f t="shared" si="634"/>
        <v/>
      </c>
      <c r="BD328" t="str">
        <f t="shared" si="634"/>
        <v/>
      </c>
      <c r="BE328" t="str">
        <f t="shared" si="634"/>
        <v/>
      </c>
      <c r="BF328" t="str">
        <f t="shared" si="634"/>
        <v/>
      </c>
      <c r="BG328" t="str">
        <f t="shared" si="634"/>
        <v/>
      </c>
      <c r="BH328" t="str">
        <f t="shared" si="634"/>
        <v/>
      </c>
      <c r="BI328" t="str">
        <f t="shared" si="634"/>
        <v/>
      </c>
      <c r="BJ328" t="str">
        <f t="shared" si="634"/>
        <v/>
      </c>
      <c r="BK328" s="346"/>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5">
      <c r="A329" s="349"/>
      <c r="B329" s="352"/>
      <c r="C329" s="342"/>
      <c r="D329" s="177" t="s">
        <v>44</v>
      </c>
      <c r="E329" s="252" t="str">
        <f t="shared" ref="E329:P329" si="635">IF(E327&gt;0,1,"")</f>
        <v/>
      </c>
      <c r="F329" s="252" t="str">
        <f t="shared" si="635"/>
        <v/>
      </c>
      <c r="G329" s="252" t="str">
        <f t="shared" si="635"/>
        <v/>
      </c>
      <c r="H329" s="252" t="str">
        <f t="shared" si="635"/>
        <v/>
      </c>
      <c r="I329" s="252" t="str">
        <f t="shared" si="635"/>
        <v/>
      </c>
      <c r="J329" s="252" t="str">
        <f t="shared" si="635"/>
        <v/>
      </c>
      <c r="K329" s="252" t="str">
        <f t="shared" si="635"/>
        <v/>
      </c>
      <c r="L329" s="252" t="str">
        <f t="shared" si="635"/>
        <v/>
      </c>
      <c r="M329" s="175" t="str">
        <f t="shared" si="635"/>
        <v/>
      </c>
      <c r="N329" s="175" t="str">
        <f t="shared" si="635"/>
        <v/>
      </c>
      <c r="O329" s="175" t="str">
        <f t="shared" si="635"/>
        <v/>
      </c>
      <c r="P329" s="175" t="str">
        <f t="shared" si="635"/>
        <v/>
      </c>
      <c r="Q329" s="184" t="str">
        <f>IF(BK327="","",BK327)</f>
        <v/>
      </c>
      <c r="R329" s="38" t="str">
        <f>IF(BK327="","",BK327)</f>
        <v/>
      </c>
      <c r="S329" s="345"/>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6"/>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5">
      <c r="A330" s="347">
        <v>110</v>
      </c>
      <c r="B330" s="350"/>
      <c r="C330" s="340"/>
      <c r="D330" s="176" t="s">
        <v>38</v>
      </c>
      <c r="E330" s="252"/>
      <c r="F330" s="252"/>
      <c r="G330" s="252"/>
      <c r="H330" s="252"/>
      <c r="I330" s="252"/>
      <c r="J330" s="252"/>
      <c r="K330" s="252"/>
      <c r="L330" s="252"/>
      <c r="M330" s="175"/>
      <c r="N330" s="175"/>
      <c r="O330" s="175"/>
      <c r="P330" s="175"/>
      <c r="Q330" s="183" t="str">
        <f>IF(BK330="","",BX332)</f>
        <v/>
      </c>
      <c r="R330" s="172"/>
      <c r="S330" s="343" t="str">
        <f>IF((COUNTBLANK(E330:Q330)+COUNTBLANK(E331:Q331)+COUNTBLANK(E332:Q332))/3=COUNTBLANK(E330:Q330),"","Bitte alle drei Zeilen ausfüllen")</f>
        <v/>
      </c>
      <c r="W330">
        <f t="shared" ref="W330:AH330" si="636">IF(E330=4.5,E331,0)</f>
        <v>0</v>
      </c>
      <c r="X330">
        <f t="shared" si="636"/>
        <v>0</v>
      </c>
      <c r="Y330">
        <f t="shared" si="636"/>
        <v>0</v>
      </c>
      <c r="Z330">
        <f t="shared" si="636"/>
        <v>0</v>
      </c>
      <c r="AA330">
        <f t="shared" si="636"/>
        <v>0</v>
      </c>
      <c r="AB330">
        <f t="shared" si="636"/>
        <v>0</v>
      </c>
      <c r="AC330">
        <f t="shared" si="636"/>
        <v>0</v>
      </c>
      <c r="AD330">
        <f t="shared" si="636"/>
        <v>0</v>
      </c>
      <c r="AE330">
        <f t="shared" si="636"/>
        <v>0</v>
      </c>
      <c r="AF330">
        <f t="shared" si="636"/>
        <v>0</v>
      </c>
      <c r="AG330">
        <f t="shared" si="636"/>
        <v>0</v>
      </c>
      <c r="AH330">
        <f t="shared" si="636"/>
        <v>0</v>
      </c>
      <c r="AJ330">
        <f t="shared" ref="AJ330:AU330" si="637">IF(E330=4.5,1,0)</f>
        <v>0</v>
      </c>
      <c r="AK330">
        <f t="shared" si="637"/>
        <v>0</v>
      </c>
      <c r="AL330">
        <f t="shared" si="637"/>
        <v>0</v>
      </c>
      <c r="AM330">
        <f t="shared" si="637"/>
        <v>0</v>
      </c>
      <c r="AN330">
        <f t="shared" si="637"/>
        <v>0</v>
      </c>
      <c r="AO330">
        <f t="shared" si="637"/>
        <v>0</v>
      </c>
      <c r="AP330">
        <f t="shared" si="637"/>
        <v>0</v>
      </c>
      <c r="AQ330">
        <f t="shared" si="637"/>
        <v>0</v>
      </c>
      <c r="AR330">
        <f t="shared" si="637"/>
        <v>0</v>
      </c>
      <c r="AS330">
        <f t="shared" si="637"/>
        <v>0</v>
      </c>
      <c r="AT330">
        <f t="shared" si="637"/>
        <v>0</v>
      </c>
      <c r="AU330">
        <f t="shared" si="637"/>
        <v>0</v>
      </c>
      <c r="BK330" s="346"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5">
      <c r="A331" s="348"/>
      <c r="B331" s="351"/>
      <c r="C331" s="341"/>
      <c r="D331" s="176" t="s">
        <v>42</v>
      </c>
      <c r="E331" s="252"/>
      <c r="F331" s="252"/>
      <c r="G331" s="252"/>
      <c r="H331" s="252"/>
      <c r="I331" s="252"/>
      <c r="J331" s="252"/>
      <c r="K331" s="252"/>
      <c r="L331" s="252"/>
      <c r="M331" s="175"/>
      <c r="N331" s="175"/>
      <c r="O331" s="175"/>
      <c r="P331" s="175"/>
      <c r="Q331" s="183"/>
      <c r="R331" s="35">
        <f>IF(R330&lt;15,0,IF(R330&lt;30,1,IF(R330&lt;45,2,3)))</f>
        <v>0</v>
      </c>
      <c r="S331" s="344"/>
      <c r="AY331" t="str">
        <f t="shared" ref="AY331:BJ331" si="638">IF(AY332="","",COUNTIF($E332:$P332,AY332))</f>
        <v/>
      </c>
      <c r="AZ331" t="str">
        <f t="shared" si="638"/>
        <v/>
      </c>
      <c r="BA331" t="str">
        <f t="shared" si="638"/>
        <v/>
      </c>
      <c r="BB331" t="str">
        <f t="shared" si="638"/>
        <v/>
      </c>
      <c r="BC331" t="str">
        <f t="shared" si="638"/>
        <v/>
      </c>
      <c r="BD331" t="str">
        <f t="shared" si="638"/>
        <v/>
      </c>
      <c r="BE331" t="str">
        <f t="shared" si="638"/>
        <v/>
      </c>
      <c r="BF331" t="str">
        <f t="shared" si="638"/>
        <v/>
      </c>
      <c r="BG331" t="str">
        <f t="shared" si="638"/>
        <v/>
      </c>
      <c r="BH331" t="str">
        <f t="shared" si="638"/>
        <v/>
      </c>
      <c r="BI331" t="str">
        <f t="shared" si="638"/>
        <v/>
      </c>
      <c r="BJ331" t="str">
        <f t="shared" si="638"/>
        <v/>
      </c>
      <c r="BK331" s="346"/>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5">
      <c r="A332" s="349"/>
      <c r="B332" s="352"/>
      <c r="C332" s="342"/>
      <c r="D332" s="177" t="s">
        <v>44</v>
      </c>
      <c r="E332" s="252" t="str">
        <f t="shared" ref="E332:P332" si="639">IF(E330&gt;0,1,"")</f>
        <v/>
      </c>
      <c r="F332" s="252" t="str">
        <f t="shared" si="639"/>
        <v/>
      </c>
      <c r="G332" s="252" t="str">
        <f t="shared" si="639"/>
        <v/>
      </c>
      <c r="H332" s="252" t="str">
        <f t="shared" si="639"/>
        <v/>
      </c>
      <c r="I332" s="252" t="str">
        <f t="shared" si="639"/>
        <v/>
      </c>
      <c r="J332" s="252" t="str">
        <f t="shared" si="639"/>
        <v/>
      </c>
      <c r="K332" s="252" t="str">
        <f t="shared" si="639"/>
        <v/>
      </c>
      <c r="L332" s="252" t="str">
        <f t="shared" si="639"/>
        <v/>
      </c>
      <c r="M332" s="175" t="str">
        <f t="shared" si="639"/>
        <v/>
      </c>
      <c r="N332" s="175" t="str">
        <f t="shared" si="639"/>
        <v/>
      </c>
      <c r="O332" s="175" t="str">
        <f t="shared" si="639"/>
        <v/>
      </c>
      <c r="P332" s="175" t="str">
        <f t="shared" si="639"/>
        <v/>
      </c>
      <c r="Q332" s="184" t="str">
        <f>IF(BK330="","",BK330)</f>
        <v/>
      </c>
      <c r="R332" s="38" t="str">
        <f>IF(BK330="","",BK330)</f>
        <v/>
      </c>
      <c r="S332" s="345"/>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6"/>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5">
      <c r="A333" s="347">
        <v>111</v>
      </c>
      <c r="B333" s="350"/>
      <c r="C333" s="340"/>
      <c r="D333" s="176" t="s">
        <v>38</v>
      </c>
      <c r="E333" s="252"/>
      <c r="F333" s="252"/>
      <c r="G333" s="252"/>
      <c r="H333" s="252"/>
      <c r="I333" s="252"/>
      <c r="J333" s="252"/>
      <c r="K333" s="252"/>
      <c r="L333" s="252"/>
      <c r="M333" s="175"/>
      <c r="N333" s="175"/>
      <c r="O333" s="175"/>
      <c r="P333" s="175"/>
      <c r="Q333" s="183" t="str">
        <f>IF(BK333="","",BX335)</f>
        <v/>
      </c>
      <c r="R333" s="172"/>
      <c r="S333" s="343" t="str">
        <f>IF((COUNTBLANK(E333:Q333)+COUNTBLANK(E334:Q334)+COUNTBLANK(E335:Q335))/3=COUNTBLANK(E333:Q333),"","Bitte alle drei Zeilen ausfüllen")</f>
        <v/>
      </c>
      <c r="W333">
        <f t="shared" ref="W333:AH333" si="640">IF(E333=4.5,E334,0)</f>
        <v>0</v>
      </c>
      <c r="X333">
        <f t="shared" si="640"/>
        <v>0</v>
      </c>
      <c r="Y333">
        <f t="shared" si="640"/>
        <v>0</v>
      </c>
      <c r="Z333">
        <f t="shared" si="640"/>
        <v>0</v>
      </c>
      <c r="AA333">
        <f t="shared" si="640"/>
        <v>0</v>
      </c>
      <c r="AB333">
        <f t="shared" si="640"/>
        <v>0</v>
      </c>
      <c r="AC333">
        <f t="shared" si="640"/>
        <v>0</v>
      </c>
      <c r="AD333">
        <f t="shared" si="640"/>
        <v>0</v>
      </c>
      <c r="AE333">
        <f t="shared" si="640"/>
        <v>0</v>
      </c>
      <c r="AF333">
        <f t="shared" si="640"/>
        <v>0</v>
      </c>
      <c r="AG333">
        <f t="shared" si="640"/>
        <v>0</v>
      </c>
      <c r="AH333">
        <f t="shared" si="640"/>
        <v>0</v>
      </c>
      <c r="AJ333">
        <f t="shared" ref="AJ333:AU333" si="641">IF(E333=4.5,1,0)</f>
        <v>0</v>
      </c>
      <c r="AK333">
        <f t="shared" si="641"/>
        <v>0</v>
      </c>
      <c r="AL333">
        <f t="shared" si="641"/>
        <v>0</v>
      </c>
      <c r="AM333">
        <f t="shared" si="641"/>
        <v>0</v>
      </c>
      <c r="AN333">
        <f t="shared" si="641"/>
        <v>0</v>
      </c>
      <c r="AO333">
        <f t="shared" si="641"/>
        <v>0</v>
      </c>
      <c r="AP333">
        <f t="shared" si="641"/>
        <v>0</v>
      </c>
      <c r="AQ333">
        <f t="shared" si="641"/>
        <v>0</v>
      </c>
      <c r="AR333">
        <f t="shared" si="641"/>
        <v>0</v>
      </c>
      <c r="AS333">
        <f t="shared" si="641"/>
        <v>0</v>
      </c>
      <c r="AT333">
        <f t="shared" si="641"/>
        <v>0</v>
      </c>
      <c r="AU333">
        <f t="shared" si="641"/>
        <v>0</v>
      </c>
      <c r="BK333" s="346"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5">
      <c r="A334" s="348"/>
      <c r="B334" s="351"/>
      <c r="C334" s="341"/>
      <c r="D334" s="176" t="s">
        <v>42</v>
      </c>
      <c r="E334" s="252"/>
      <c r="F334" s="252"/>
      <c r="G334" s="252"/>
      <c r="H334" s="252"/>
      <c r="I334" s="252"/>
      <c r="J334" s="252"/>
      <c r="K334" s="252"/>
      <c r="L334" s="252"/>
      <c r="M334" s="175"/>
      <c r="N334" s="175"/>
      <c r="O334" s="175"/>
      <c r="P334" s="175"/>
      <c r="Q334" s="183"/>
      <c r="R334" s="35">
        <f>IF(R333&lt;15,0,IF(R333&lt;30,1,IF(R333&lt;45,2,3)))</f>
        <v>0</v>
      </c>
      <c r="S334" s="344"/>
      <c r="AY334" t="str">
        <f t="shared" ref="AY334:BJ334" si="642">IF(AY335="","",COUNTIF($E335:$P335,AY335))</f>
        <v/>
      </c>
      <c r="AZ334" t="str">
        <f t="shared" si="642"/>
        <v/>
      </c>
      <c r="BA334" t="str">
        <f t="shared" si="642"/>
        <v/>
      </c>
      <c r="BB334" t="str">
        <f t="shared" si="642"/>
        <v/>
      </c>
      <c r="BC334" t="str">
        <f t="shared" si="642"/>
        <v/>
      </c>
      <c r="BD334" t="str">
        <f t="shared" si="642"/>
        <v/>
      </c>
      <c r="BE334" t="str">
        <f t="shared" si="642"/>
        <v/>
      </c>
      <c r="BF334" t="str">
        <f t="shared" si="642"/>
        <v/>
      </c>
      <c r="BG334" t="str">
        <f t="shared" si="642"/>
        <v/>
      </c>
      <c r="BH334" t="str">
        <f t="shared" si="642"/>
        <v/>
      </c>
      <c r="BI334" t="str">
        <f t="shared" si="642"/>
        <v/>
      </c>
      <c r="BJ334" t="str">
        <f t="shared" si="642"/>
        <v/>
      </c>
      <c r="BK334" s="346"/>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5">
      <c r="A335" s="349"/>
      <c r="B335" s="352"/>
      <c r="C335" s="342"/>
      <c r="D335" s="177" t="s">
        <v>44</v>
      </c>
      <c r="E335" s="252" t="str">
        <f t="shared" ref="E335:P335" si="643">IF(E333&gt;0,1,"")</f>
        <v/>
      </c>
      <c r="F335" s="252" t="str">
        <f t="shared" si="643"/>
        <v/>
      </c>
      <c r="G335" s="252" t="str">
        <f t="shared" si="643"/>
        <v/>
      </c>
      <c r="H335" s="252" t="str">
        <f t="shared" si="643"/>
        <v/>
      </c>
      <c r="I335" s="252" t="str">
        <f t="shared" si="643"/>
        <v/>
      </c>
      <c r="J335" s="252" t="str">
        <f t="shared" si="643"/>
        <v/>
      </c>
      <c r="K335" s="252" t="str">
        <f t="shared" si="643"/>
        <v/>
      </c>
      <c r="L335" s="252" t="str">
        <f t="shared" si="643"/>
        <v/>
      </c>
      <c r="M335" s="175" t="str">
        <f t="shared" si="643"/>
        <v/>
      </c>
      <c r="N335" s="175" t="str">
        <f t="shared" si="643"/>
        <v/>
      </c>
      <c r="O335" s="175" t="str">
        <f t="shared" si="643"/>
        <v/>
      </c>
      <c r="P335" s="175" t="str">
        <f t="shared" si="643"/>
        <v/>
      </c>
      <c r="Q335" s="184" t="str">
        <f>IF(BK333="","",BK333)</f>
        <v/>
      </c>
      <c r="R335" s="38" t="str">
        <f>IF(BK333="","",BK333)</f>
        <v/>
      </c>
      <c r="S335" s="345"/>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6"/>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5">
      <c r="A336" s="347">
        <v>112</v>
      </c>
      <c r="B336" s="350"/>
      <c r="C336" s="340"/>
      <c r="D336" s="176" t="s">
        <v>38</v>
      </c>
      <c r="E336" s="252"/>
      <c r="F336" s="252"/>
      <c r="G336" s="252"/>
      <c r="H336" s="252"/>
      <c r="I336" s="252"/>
      <c r="J336" s="252"/>
      <c r="K336" s="252"/>
      <c r="L336" s="252"/>
      <c r="M336" s="175"/>
      <c r="N336" s="175"/>
      <c r="O336" s="175"/>
      <c r="P336" s="175"/>
      <c r="Q336" s="183" t="str">
        <f>IF(BK336="","",BX338)</f>
        <v/>
      </c>
      <c r="R336" s="172"/>
      <c r="S336" s="343" t="str">
        <f>IF((COUNTBLANK(E336:Q336)+COUNTBLANK(E337:Q337)+COUNTBLANK(E338:Q338))/3=COUNTBLANK(E336:Q336),"","Bitte alle drei Zeilen ausfüllen")</f>
        <v/>
      </c>
      <c r="W336">
        <f t="shared" ref="W336:AH336" si="644">IF(E336=4.5,E337,0)</f>
        <v>0</v>
      </c>
      <c r="X336">
        <f t="shared" si="644"/>
        <v>0</v>
      </c>
      <c r="Y336">
        <f t="shared" si="644"/>
        <v>0</v>
      </c>
      <c r="Z336">
        <f t="shared" si="644"/>
        <v>0</v>
      </c>
      <c r="AA336">
        <f t="shared" si="644"/>
        <v>0</v>
      </c>
      <c r="AB336">
        <f t="shared" si="644"/>
        <v>0</v>
      </c>
      <c r="AC336">
        <f t="shared" si="644"/>
        <v>0</v>
      </c>
      <c r="AD336">
        <f t="shared" si="644"/>
        <v>0</v>
      </c>
      <c r="AE336">
        <f t="shared" si="644"/>
        <v>0</v>
      </c>
      <c r="AF336">
        <f t="shared" si="644"/>
        <v>0</v>
      </c>
      <c r="AG336">
        <f t="shared" si="644"/>
        <v>0</v>
      </c>
      <c r="AH336">
        <f t="shared" si="644"/>
        <v>0</v>
      </c>
      <c r="AJ336">
        <f t="shared" ref="AJ336:AU336" si="645">IF(E336=4.5,1,0)</f>
        <v>0</v>
      </c>
      <c r="AK336">
        <f t="shared" si="645"/>
        <v>0</v>
      </c>
      <c r="AL336">
        <f t="shared" si="645"/>
        <v>0</v>
      </c>
      <c r="AM336">
        <f t="shared" si="645"/>
        <v>0</v>
      </c>
      <c r="AN336">
        <f t="shared" si="645"/>
        <v>0</v>
      </c>
      <c r="AO336">
        <f t="shared" si="645"/>
        <v>0</v>
      </c>
      <c r="AP336">
        <f t="shared" si="645"/>
        <v>0</v>
      </c>
      <c r="AQ336">
        <f t="shared" si="645"/>
        <v>0</v>
      </c>
      <c r="AR336">
        <f t="shared" si="645"/>
        <v>0</v>
      </c>
      <c r="AS336">
        <f t="shared" si="645"/>
        <v>0</v>
      </c>
      <c r="AT336">
        <f t="shared" si="645"/>
        <v>0</v>
      </c>
      <c r="AU336">
        <f t="shared" si="645"/>
        <v>0</v>
      </c>
      <c r="BK336" s="346"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5">
      <c r="A337" s="348"/>
      <c r="B337" s="351"/>
      <c r="C337" s="341"/>
      <c r="D337" s="176" t="s">
        <v>42</v>
      </c>
      <c r="E337" s="252"/>
      <c r="F337" s="252"/>
      <c r="G337" s="252"/>
      <c r="H337" s="252"/>
      <c r="I337" s="252"/>
      <c r="J337" s="252"/>
      <c r="K337" s="252"/>
      <c r="L337" s="252"/>
      <c r="M337" s="175"/>
      <c r="N337" s="175"/>
      <c r="O337" s="175"/>
      <c r="P337" s="175"/>
      <c r="Q337" s="183"/>
      <c r="R337" s="35">
        <f>IF(R336&lt;15,0,IF(R336&lt;30,1,IF(R336&lt;45,2,3)))</f>
        <v>0</v>
      </c>
      <c r="S337" s="344"/>
      <c r="AY337" t="str">
        <f t="shared" ref="AY337:BJ337" si="646">IF(AY338="","",COUNTIF($E338:$P338,AY338))</f>
        <v/>
      </c>
      <c r="AZ337" t="str">
        <f t="shared" si="646"/>
        <v/>
      </c>
      <c r="BA337" t="str">
        <f t="shared" si="646"/>
        <v/>
      </c>
      <c r="BB337" t="str">
        <f t="shared" si="646"/>
        <v/>
      </c>
      <c r="BC337" t="str">
        <f t="shared" si="646"/>
        <v/>
      </c>
      <c r="BD337" t="str">
        <f t="shared" si="646"/>
        <v/>
      </c>
      <c r="BE337" t="str">
        <f t="shared" si="646"/>
        <v/>
      </c>
      <c r="BF337" t="str">
        <f t="shared" si="646"/>
        <v/>
      </c>
      <c r="BG337" t="str">
        <f t="shared" si="646"/>
        <v/>
      </c>
      <c r="BH337" t="str">
        <f t="shared" si="646"/>
        <v/>
      </c>
      <c r="BI337" t="str">
        <f t="shared" si="646"/>
        <v/>
      </c>
      <c r="BJ337" t="str">
        <f t="shared" si="646"/>
        <v/>
      </c>
      <c r="BK337" s="346"/>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5">
      <c r="A338" s="349"/>
      <c r="B338" s="352"/>
      <c r="C338" s="342"/>
      <c r="D338" s="177" t="s">
        <v>44</v>
      </c>
      <c r="E338" s="252" t="str">
        <f t="shared" ref="E338:P338" si="647">IF(E336&gt;0,1,"")</f>
        <v/>
      </c>
      <c r="F338" s="252" t="str">
        <f t="shared" si="647"/>
        <v/>
      </c>
      <c r="G338" s="252" t="str">
        <f t="shared" si="647"/>
        <v/>
      </c>
      <c r="H338" s="252" t="str">
        <f t="shared" si="647"/>
        <v/>
      </c>
      <c r="I338" s="252" t="str">
        <f t="shared" si="647"/>
        <v/>
      </c>
      <c r="J338" s="252" t="str">
        <f t="shared" si="647"/>
        <v/>
      </c>
      <c r="K338" s="252" t="str">
        <f t="shared" si="647"/>
        <v/>
      </c>
      <c r="L338" s="252" t="str">
        <f t="shared" si="647"/>
        <v/>
      </c>
      <c r="M338" s="175" t="str">
        <f t="shared" si="647"/>
        <v/>
      </c>
      <c r="N338" s="175" t="str">
        <f t="shared" si="647"/>
        <v/>
      </c>
      <c r="O338" s="175" t="str">
        <f t="shared" si="647"/>
        <v/>
      </c>
      <c r="P338" s="175" t="str">
        <f t="shared" si="647"/>
        <v/>
      </c>
      <c r="Q338" s="184" t="str">
        <f>IF(BK336="","",BK336)</f>
        <v/>
      </c>
      <c r="R338" s="38" t="str">
        <f>IF(BK336="","",BK336)</f>
        <v/>
      </c>
      <c r="S338" s="345"/>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6"/>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5">
      <c r="A339" s="347">
        <v>113</v>
      </c>
      <c r="B339" s="350"/>
      <c r="C339" s="340"/>
      <c r="D339" s="176" t="s">
        <v>38</v>
      </c>
      <c r="E339" s="252"/>
      <c r="F339" s="252"/>
      <c r="G339" s="252"/>
      <c r="H339" s="252"/>
      <c r="I339" s="252"/>
      <c r="J339" s="252"/>
      <c r="K339" s="252"/>
      <c r="L339" s="252"/>
      <c r="M339" s="175"/>
      <c r="N339" s="175"/>
      <c r="O339" s="175"/>
      <c r="P339" s="175"/>
      <c r="Q339" s="183" t="str">
        <f>IF(BK339="","",BX341)</f>
        <v/>
      </c>
      <c r="R339" s="172"/>
      <c r="S339" s="343" t="str">
        <f>IF((COUNTBLANK(E339:Q339)+COUNTBLANK(E340:Q340)+COUNTBLANK(E341:Q341))/3=COUNTBLANK(E339:Q339),"","Bitte alle drei Zeilen ausfüllen")</f>
        <v/>
      </c>
      <c r="W339">
        <f t="shared" ref="W339:AH339" si="648">IF(E339=4.5,E340,0)</f>
        <v>0</v>
      </c>
      <c r="X339">
        <f t="shared" si="648"/>
        <v>0</v>
      </c>
      <c r="Y339">
        <f t="shared" si="648"/>
        <v>0</v>
      </c>
      <c r="Z339">
        <f t="shared" si="648"/>
        <v>0</v>
      </c>
      <c r="AA339">
        <f t="shared" si="648"/>
        <v>0</v>
      </c>
      <c r="AB339">
        <f t="shared" si="648"/>
        <v>0</v>
      </c>
      <c r="AC339">
        <f t="shared" si="648"/>
        <v>0</v>
      </c>
      <c r="AD339">
        <f t="shared" si="648"/>
        <v>0</v>
      </c>
      <c r="AE339">
        <f t="shared" si="648"/>
        <v>0</v>
      </c>
      <c r="AF339">
        <f t="shared" si="648"/>
        <v>0</v>
      </c>
      <c r="AG339">
        <f t="shared" si="648"/>
        <v>0</v>
      </c>
      <c r="AH339">
        <f t="shared" si="648"/>
        <v>0</v>
      </c>
      <c r="AJ339">
        <f t="shared" ref="AJ339:AU339" si="649">IF(E339=4.5,1,0)</f>
        <v>0</v>
      </c>
      <c r="AK339">
        <f t="shared" si="649"/>
        <v>0</v>
      </c>
      <c r="AL339">
        <f t="shared" si="649"/>
        <v>0</v>
      </c>
      <c r="AM339">
        <f t="shared" si="649"/>
        <v>0</v>
      </c>
      <c r="AN339">
        <f t="shared" si="649"/>
        <v>0</v>
      </c>
      <c r="AO339">
        <f t="shared" si="649"/>
        <v>0</v>
      </c>
      <c r="AP339">
        <f t="shared" si="649"/>
        <v>0</v>
      </c>
      <c r="AQ339">
        <f t="shared" si="649"/>
        <v>0</v>
      </c>
      <c r="AR339">
        <f t="shared" si="649"/>
        <v>0</v>
      </c>
      <c r="AS339">
        <f t="shared" si="649"/>
        <v>0</v>
      </c>
      <c r="AT339">
        <f t="shared" si="649"/>
        <v>0</v>
      </c>
      <c r="AU339">
        <f t="shared" si="649"/>
        <v>0</v>
      </c>
      <c r="BK339" s="346"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5">
      <c r="A340" s="348"/>
      <c r="B340" s="351"/>
      <c r="C340" s="341"/>
      <c r="D340" s="176" t="s">
        <v>42</v>
      </c>
      <c r="E340" s="252"/>
      <c r="F340" s="252"/>
      <c r="G340" s="252"/>
      <c r="H340" s="252"/>
      <c r="I340" s="252"/>
      <c r="J340" s="252"/>
      <c r="K340" s="252"/>
      <c r="L340" s="252"/>
      <c r="M340" s="175"/>
      <c r="N340" s="175"/>
      <c r="O340" s="175"/>
      <c r="P340" s="175"/>
      <c r="Q340" s="183"/>
      <c r="R340" s="35">
        <f>IF(R339&lt;15,0,IF(R339&lt;30,1,IF(R339&lt;45,2,3)))</f>
        <v>0</v>
      </c>
      <c r="S340" s="344"/>
      <c r="AY340" t="str">
        <f t="shared" ref="AY340:BJ340" si="650">IF(AY341="","",COUNTIF($E341:$P341,AY341))</f>
        <v/>
      </c>
      <c r="AZ340" t="str">
        <f t="shared" si="650"/>
        <v/>
      </c>
      <c r="BA340" t="str">
        <f t="shared" si="650"/>
        <v/>
      </c>
      <c r="BB340" t="str">
        <f t="shared" si="650"/>
        <v/>
      </c>
      <c r="BC340" t="str">
        <f t="shared" si="650"/>
        <v/>
      </c>
      <c r="BD340" t="str">
        <f t="shared" si="650"/>
        <v/>
      </c>
      <c r="BE340" t="str">
        <f t="shared" si="650"/>
        <v/>
      </c>
      <c r="BF340" t="str">
        <f t="shared" si="650"/>
        <v/>
      </c>
      <c r="BG340" t="str">
        <f t="shared" si="650"/>
        <v/>
      </c>
      <c r="BH340" t="str">
        <f t="shared" si="650"/>
        <v/>
      </c>
      <c r="BI340" t="str">
        <f t="shared" si="650"/>
        <v/>
      </c>
      <c r="BJ340" t="str">
        <f t="shared" si="650"/>
        <v/>
      </c>
      <c r="BK340" s="346"/>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5">
      <c r="A341" s="349"/>
      <c r="B341" s="352"/>
      <c r="C341" s="342"/>
      <c r="D341" s="177" t="s">
        <v>44</v>
      </c>
      <c r="E341" s="252" t="str">
        <f t="shared" ref="E341:P341" si="651">IF(E339&gt;0,1,"")</f>
        <v/>
      </c>
      <c r="F341" s="252" t="str">
        <f t="shared" si="651"/>
        <v/>
      </c>
      <c r="G341" s="252" t="str">
        <f t="shared" si="651"/>
        <v/>
      </c>
      <c r="H341" s="252" t="str">
        <f t="shared" si="651"/>
        <v/>
      </c>
      <c r="I341" s="252" t="str">
        <f t="shared" si="651"/>
        <v/>
      </c>
      <c r="J341" s="252" t="str">
        <f t="shared" si="651"/>
        <v/>
      </c>
      <c r="K341" s="252" t="str">
        <f t="shared" si="651"/>
        <v/>
      </c>
      <c r="L341" s="252" t="str">
        <f t="shared" si="651"/>
        <v/>
      </c>
      <c r="M341" s="175" t="str">
        <f t="shared" si="651"/>
        <v/>
      </c>
      <c r="N341" s="175" t="str">
        <f t="shared" si="651"/>
        <v/>
      </c>
      <c r="O341" s="175" t="str">
        <f t="shared" si="651"/>
        <v/>
      </c>
      <c r="P341" s="175" t="str">
        <f t="shared" si="651"/>
        <v/>
      </c>
      <c r="Q341" s="184" t="str">
        <f>IF(BK339="","",BK339)</f>
        <v/>
      </c>
      <c r="R341" s="38" t="str">
        <f>IF(BK339="","",BK339)</f>
        <v/>
      </c>
      <c r="S341" s="345"/>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6"/>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5">
      <c r="A342" s="347">
        <v>114</v>
      </c>
      <c r="B342" s="350"/>
      <c r="C342" s="340"/>
      <c r="D342" s="176" t="s">
        <v>38</v>
      </c>
      <c r="E342" s="252"/>
      <c r="F342" s="252"/>
      <c r="G342" s="252"/>
      <c r="H342" s="252"/>
      <c r="I342" s="252"/>
      <c r="J342" s="252"/>
      <c r="K342" s="252"/>
      <c r="L342" s="252"/>
      <c r="M342" s="175"/>
      <c r="N342" s="175"/>
      <c r="O342" s="175"/>
      <c r="P342" s="175"/>
      <c r="Q342" s="183" t="str">
        <f>IF(BK342="","",BX344)</f>
        <v/>
      </c>
      <c r="R342" s="172"/>
      <c r="S342" s="343" t="str">
        <f>IF((COUNTBLANK(E342:Q342)+COUNTBLANK(E343:Q343)+COUNTBLANK(E344:Q344))/3=COUNTBLANK(E342:Q342),"","Bitte alle drei Zeilen ausfüllen")</f>
        <v/>
      </c>
      <c r="W342">
        <f t="shared" ref="W342:AH342" si="652">IF(E342=4.5,E343,0)</f>
        <v>0</v>
      </c>
      <c r="X342">
        <f t="shared" si="652"/>
        <v>0</v>
      </c>
      <c r="Y342">
        <f t="shared" si="652"/>
        <v>0</v>
      </c>
      <c r="Z342">
        <f t="shared" si="652"/>
        <v>0</v>
      </c>
      <c r="AA342">
        <f t="shared" si="652"/>
        <v>0</v>
      </c>
      <c r="AB342">
        <f t="shared" si="652"/>
        <v>0</v>
      </c>
      <c r="AC342">
        <f t="shared" si="652"/>
        <v>0</v>
      </c>
      <c r="AD342">
        <f t="shared" si="652"/>
        <v>0</v>
      </c>
      <c r="AE342">
        <f t="shared" si="652"/>
        <v>0</v>
      </c>
      <c r="AF342">
        <f t="shared" si="652"/>
        <v>0</v>
      </c>
      <c r="AG342">
        <f t="shared" si="652"/>
        <v>0</v>
      </c>
      <c r="AH342">
        <f t="shared" si="652"/>
        <v>0</v>
      </c>
      <c r="AJ342">
        <f t="shared" ref="AJ342:AU342" si="653">IF(E342=4.5,1,0)</f>
        <v>0</v>
      </c>
      <c r="AK342">
        <f t="shared" si="653"/>
        <v>0</v>
      </c>
      <c r="AL342">
        <f t="shared" si="653"/>
        <v>0</v>
      </c>
      <c r="AM342">
        <f t="shared" si="653"/>
        <v>0</v>
      </c>
      <c r="AN342">
        <f t="shared" si="653"/>
        <v>0</v>
      </c>
      <c r="AO342">
        <f t="shared" si="653"/>
        <v>0</v>
      </c>
      <c r="AP342">
        <f t="shared" si="653"/>
        <v>0</v>
      </c>
      <c r="AQ342">
        <f t="shared" si="653"/>
        <v>0</v>
      </c>
      <c r="AR342">
        <f t="shared" si="653"/>
        <v>0</v>
      </c>
      <c r="AS342">
        <f t="shared" si="653"/>
        <v>0</v>
      </c>
      <c r="AT342">
        <f t="shared" si="653"/>
        <v>0</v>
      </c>
      <c r="AU342">
        <f t="shared" si="653"/>
        <v>0</v>
      </c>
      <c r="BK342" s="346"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5">
      <c r="A343" s="348"/>
      <c r="B343" s="351"/>
      <c r="C343" s="341"/>
      <c r="D343" s="176" t="s">
        <v>42</v>
      </c>
      <c r="E343" s="252"/>
      <c r="F343" s="252"/>
      <c r="G343" s="252"/>
      <c r="H343" s="252"/>
      <c r="I343" s="252"/>
      <c r="J343" s="252"/>
      <c r="K343" s="252"/>
      <c r="L343" s="252"/>
      <c r="M343" s="175"/>
      <c r="N343" s="175"/>
      <c r="O343" s="175"/>
      <c r="P343" s="175"/>
      <c r="Q343" s="183"/>
      <c r="R343" s="35">
        <f>IF(R342&lt;15,0,IF(R342&lt;30,1,IF(R342&lt;45,2,3)))</f>
        <v>0</v>
      </c>
      <c r="S343" s="344"/>
      <c r="AY343" t="str">
        <f t="shared" ref="AY343:BJ343" si="654">IF(AY344="","",COUNTIF($E344:$P344,AY344))</f>
        <v/>
      </c>
      <c r="AZ343" t="str">
        <f t="shared" si="654"/>
        <v/>
      </c>
      <c r="BA343" t="str">
        <f t="shared" si="654"/>
        <v/>
      </c>
      <c r="BB343" t="str">
        <f t="shared" si="654"/>
        <v/>
      </c>
      <c r="BC343" t="str">
        <f t="shared" si="654"/>
        <v/>
      </c>
      <c r="BD343" t="str">
        <f t="shared" si="654"/>
        <v/>
      </c>
      <c r="BE343" t="str">
        <f t="shared" si="654"/>
        <v/>
      </c>
      <c r="BF343" t="str">
        <f t="shared" si="654"/>
        <v/>
      </c>
      <c r="BG343" t="str">
        <f t="shared" si="654"/>
        <v/>
      </c>
      <c r="BH343" t="str">
        <f t="shared" si="654"/>
        <v/>
      </c>
      <c r="BI343" t="str">
        <f t="shared" si="654"/>
        <v/>
      </c>
      <c r="BJ343" t="str">
        <f t="shared" si="654"/>
        <v/>
      </c>
      <c r="BK343" s="346"/>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5">
      <c r="A344" s="349"/>
      <c r="B344" s="352"/>
      <c r="C344" s="342"/>
      <c r="D344" s="177" t="s">
        <v>44</v>
      </c>
      <c r="E344" s="252" t="str">
        <f t="shared" ref="E344:P344" si="655">IF(E342&gt;0,1,"")</f>
        <v/>
      </c>
      <c r="F344" s="252" t="str">
        <f t="shared" si="655"/>
        <v/>
      </c>
      <c r="G344" s="252" t="str">
        <f t="shared" si="655"/>
        <v/>
      </c>
      <c r="H344" s="252" t="str">
        <f t="shared" si="655"/>
        <v/>
      </c>
      <c r="I344" s="252" t="str">
        <f t="shared" si="655"/>
        <v/>
      </c>
      <c r="J344" s="252" t="str">
        <f t="shared" si="655"/>
        <v/>
      </c>
      <c r="K344" s="252" t="str">
        <f t="shared" si="655"/>
        <v/>
      </c>
      <c r="L344" s="252" t="str">
        <f t="shared" si="655"/>
        <v/>
      </c>
      <c r="M344" s="175" t="str">
        <f t="shared" si="655"/>
        <v/>
      </c>
      <c r="N344" s="175" t="str">
        <f t="shared" si="655"/>
        <v/>
      </c>
      <c r="O344" s="175" t="str">
        <f t="shared" si="655"/>
        <v/>
      </c>
      <c r="P344" s="175" t="str">
        <f t="shared" si="655"/>
        <v/>
      </c>
      <c r="Q344" s="184" t="str">
        <f>IF(BK342="","",BK342)</f>
        <v/>
      </c>
      <c r="R344" s="38" t="str">
        <f>IF(BK342="","",BK342)</f>
        <v/>
      </c>
      <c r="S344" s="345"/>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6"/>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5">
      <c r="A345" s="347">
        <v>115</v>
      </c>
      <c r="B345" s="350"/>
      <c r="C345" s="340"/>
      <c r="D345" s="176" t="s">
        <v>38</v>
      </c>
      <c r="E345" s="252"/>
      <c r="F345" s="252"/>
      <c r="G345" s="252"/>
      <c r="H345" s="252"/>
      <c r="I345" s="252"/>
      <c r="J345" s="252"/>
      <c r="K345" s="252"/>
      <c r="L345" s="252"/>
      <c r="M345" s="175"/>
      <c r="N345" s="175"/>
      <c r="O345" s="175"/>
      <c r="P345" s="175"/>
      <c r="Q345" s="183" t="str">
        <f>IF(BK345="","",BX347)</f>
        <v/>
      </c>
      <c r="R345" s="172"/>
      <c r="S345" s="343" t="str">
        <f>IF((COUNTBLANK(E345:Q345)+COUNTBLANK(E346:Q346)+COUNTBLANK(E347:Q347))/3=COUNTBLANK(E345:Q345),"","Bitte alle drei Zeilen ausfüllen")</f>
        <v/>
      </c>
      <c r="W345">
        <f t="shared" ref="W345:AH345" si="656">IF(E345=4.5,E346,0)</f>
        <v>0</v>
      </c>
      <c r="X345">
        <f t="shared" si="656"/>
        <v>0</v>
      </c>
      <c r="Y345">
        <f t="shared" si="656"/>
        <v>0</v>
      </c>
      <c r="Z345">
        <f t="shared" si="656"/>
        <v>0</v>
      </c>
      <c r="AA345">
        <f t="shared" si="656"/>
        <v>0</v>
      </c>
      <c r="AB345">
        <f t="shared" si="656"/>
        <v>0</v>
      </c>
      <c r="AC345">
        <f t="shared" si="656"/>
        <v>0</v>
      </c>
      <c r="AD345">
        <f t="shared" si="656"/>
        <v>0</v>
      </c>
      <c r="AE345">
        <f t="shared" si="656"/>
        <v>0</v>
      </c>
      <c r="AF345">
        <f t="shared" si="656"/>
        <v>0</v>
      </c>
      <c r="AG345">
        <f t="shared" si="656"/>
        <v>0</v>
      </c>
      <c r="AH345">
        <f t="shared" si="656"/>
        <v>0</v>
      </c>
      <c r="AJ345">
        <f t="shared" ref="AJ345:AU345" si="657">IF(E345=4.5,1,0)</f>
        <v>0</v>
      </c>
      <c r="AK345">
        <f t="shared" si="657"/>
        <v>0</v>
      </c>
      <c r="AL345">
        <f t="shared" si="657"/>
        <v>0</v>
      </c>
      <c r="AM345">
        <f t="shared" si="657"/>
        <v>0</v>
      </c>
      <c r="AN345">
        <f t="shared" si="657"/>
        <v>0</v>
      </c>
      <c r="AO345">
        <f t="shared" si="657"/>
        <v>0</v>
      </c>
      <c r="AP345">
        <f t="shared" si="657"/>
        <v>0</v>
      </c>
      <c r="AQ345">
        <f t="shared" si="657"/>
        <v>0</v>
      </c>
      <c r="AR345">
        <f t="shared" si="657"/>
        <v>0</v>
      </c>
      <c r="AS345">
        <f t="shared" si="657"/>
        <v>0</v>
      </c>
      <c r="AT345">
        <f t="shared" si="657"/>
        <v>0</v>
      </c>
      <c r="AU345">
        <f t="shared" si="657"/>
        <v>0</v>
      </c>
      <c r="BK345" s="346"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5">
      <c r="A346" s="348"/>
      <c r="B346" s="351"/>
      <c r="C346" s="341"/>
      <c r="D346" s="176" t="s">
        <v>42</v>
      </c>
      <c r="E346" s="252"/>
      <c r="F346" s="252"/>
      <c r="G346" s="252"/>
      <c r="H346" s="252"/>
      <c r="I346" s="252"/>
      <c r="J346" s="252"/>
      <c r="K346" s="252"/>
      <c r="L346" s="252"/>
      <c r="M346" s="175"/>
      <c r="N346" s="175"/>
      <c r="O346" s="175"/>
      <c r="P346" s="175"/>
      <c r="Q346" s="183"/>
      <c r="R346" s="35">
        <f>IF(R345&lt;15,0,IF(R345&lt;30,1,IF(R345&lt;45,2,3)))</f>
        <v>0</v>
      </c>
      <c r="S346" s="344"/>
      <c r="AY346" t="str">
        <f t="shared" ref="AY346:BJ346" si="658">IF(AY347="","",COUNTIF($E347:$P347,AY347))</f>
        <v/>
      </c>
      <c r="AZ346" t="str">
        <f t="shared" si="658"/>
        <v/>
      </c>
      <c r="BA346" t="str">
        <f t="shared" si="658"/>
        <v/>
      </c>
      <c r="BB346" t="str">
        <f t="shared" si="658"/>
        <v/>
      </c>
      <c r="BC346" t="str">
        <f t="shared" si="658"/>
        <v/>
      </c>
      <c r="BD346" t="str">
        <f t="shared" si="658"/>
        <v/>
      </c>
      <c r="BE346" t="str">
        <f t="shared" si="658"/>
        <v/>
      </c>
      <c r="BF346" t="str">
        <f t="shared" si="658"/>
        <v/>
      </c>
      <c r="BG346" t="str">
        <f t="shared" si="658"/>
        <v/>
      </c>
      <c r="BH346" t="str">
        <f t="shared" si="658"/>
        <v/>
      </c>
      <c r="BI346" t="str">
        <f t="shared" si="658"/>
        <v/>
      </c>
      <c r="BJ346" t="str">
        <f t="shared" si="658"/>
        <v/>
      </c>
      <c r="BK346" s="346"/>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5">
      <c r="A347" s="349"/>
      <c r="B347" s="352"/>
      <c r="C347" s="342"/>
      <c r="D347" s="177" t="s">
        <v>44</v>
      </c>
      <c r="E347" s="252" t="str">
        <f t="shared" ref="E347:P347" si="659">IF(E345&gt;0,1,"")</f>
        <v/>
      </c>
      <c r="F347" s="252" t="str">
        <f t="shared" si="659"/>
        <v/>
      </c>
      <c r="G347" s="252" t="str">
        <f t="shared" si="659"/>
        <v/>
      </c>
      <c r="H347" s="252" t="str">
        <f t="shared" si="659"/>
        <v/>
      </c>
      <c r="I347" s="252" t="str">
        <f t="shared" si="659"/>
        <v/>
      </c>
      <c r="J347" s="252" t="str">
        <f t="shared" si="659"/>
        <v/>
      </c>
      <c r="K347" s="252" t="str">
        <f t="shared" si="659"/>
        <v/>
      </c>
      <c r="L347" s="252" t="str">
        <f t="shared" si="659"/>
        <v/>
      </c>
      <c r="M347" s="175" t="str">
        <f t="shared" si="659"/>
        <v/>
      </c>
      <c r="N347" s="175" t="str">
        <f t="shared" si="659"/>
        <v/>
      </c>
      <c r="O347" s="175" t="str">
        <f t="shared" si="659"/>
        <v/>
      </c>
      <c r="P347" s="175" t="str">
        <f t="shared" si="659"/>
        <v/>
      </c>
      <c r="Q347" s="184" t="str">
        <f>IF(BK345="","",BK345)</f>
        <v/>
      </c>
      <c r="R347" s="38" t="str">
        <f>IF(BK345="","",BK345)</f>
        <v/>
      </c>
      <c r="S347" s="345"/>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6"/>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5">
      <c r="A348" s="347">
        <v>116</v>
      </c>
      <c r="B348" s="350"/>
      <c r="C348" s="340"/>
      <c r="D348" s="176" t="s">
        <v>38</v>
      </c>
      <c r="E348" s="252"/>
      <c r="F348" s="252"/>
      <c r="G348" s="252"/>
      <c r="H348" s="252"/>
      <c r="I348" s="252"/>
      <c r="J348" s="252"/>
      <c r="K348" s="252"/>
      <c r="L348" s="252"/>
      <c r="M348" s="175"/>
      <c r="N348" s="175"/>
      <c r="O348" s="175"/>
      <c r="P348" s="175"/>
      <c r="Q348" s="183" t="str">
        <f>IF(BK348="","",BX350)</f>
        <v/>
      </c>
      <c r="R348" s="172"/>
      <c r="S348" s="343" t="str">
        <f>IF((COUNTBLANK(E348:Q348)+COUNTBLANK(E349:Q349)+COUNTBLANK(E350:Q350))/3=COUNTBLANK(E348:Q348),"","Bitte alle drei Zeilen ausfüllen")</f>
        <v/>
      </c>
      <c r="W348">
        <f t="shared" ref="W348:AH348" si="660">IF(E348=4.5,E349,0)</f>
        <v>0</v>
      </c>
      <c r="X348">
        <f t="shared" si="660"/>
        <v>0</v>
      </c>
      <c r="Y348">
        <f t="shared" si="660"/>
        <v>0</v>
      </c>
      <c r="Z348">
        <f t="shared" si="660"/>
        <v>0</v>
      </c>
      <c r="AA348">
        <f t="shared" si="660"/>
        <v>0</v>
      </c>
      <c r="AB348">
        <f t="shared" si="660"/>
        <v>0</v>
      </c>
      <c r="AC348">
        <f t="shared" si="660"/>
        <v>0</v>
      </c>
      <c r="AD348">
        <f t="shared" si="660"/>
        <v>0</v>
      </c>
      <c r="AE348">
        <f t="shared" si="660"/>
        <v>0</v>
      </c>
      <c r="AF348">
        <f t="shared" si="660"/>
        <v>0</v>
      </c>
      <c r="AG348">
        <f t="shared" si="660"/>
        <v>0</v>
      </c>
      <c r="AH348">
        <f t="shared" si="660"/>
        <v>0</v>
      </c>
      <c r="AJ348">
        <f t="shared" ref="AJ348:AU348" si="661">IF(E348=4.5,1,0)</f>
        <v>0</v>
      </c>
      <c r="AK348">
        <f t="shared" si="661"/>
        <v>0</v>
      </c>
      <c r="AL348">
        <f t="shared" si="661"/>
        <v>0</v>
      </c>
      <c r="AM348">
        <f t="shared" si="661"/>
        <v>0</v>
      </c>
      <c r="AN348">
        <f t="shared" si="661"/>
        <v>0</v>
      </c>
      <c r="AO348">
        <f t="shared" si="661"/>
        <v>0</v>
      </c>
      <c r="AP348">
        <f t="shared" si="661"/>
        <v>0</v>
      </c>
      <c r="AQ348">
        <f t="shared" si="661"/>
        <v>0</v>
      </c>
      <c r="AR348">
        <f t="shared" si="661"/>
        <v>0</v>
      </c>
      <c r="AS348">
        <f t="shared" si="661"/>
        <v>0</v>
      </c>
      <c r="AT348">
        <f t="shared" si="661"/>
        <v>0</v>
      </c>
      <c r="AU348">
        <f t="shared" si="661"/>
        <v>0</v>
      </c>
      <c r="BK348" s="346"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5">
      <c r="A349" s="348"/>
      <c r="B349" s="351"/>
      <c r="C349" s="341"/>
      <c r="D349" s="176" t="s">
        <v>42</v>
      </c>
      <c r="E349" s="252"/>
      <c r="F349" s="252"/>
      <c r="G349" s="252"/>
      <c r="H349" s="252"/>
      <c r="I349" s="252"/>
      <c r="J349" s="252"/>
      <c r="K349" s="252"/>
      <c r="L349" s="252"/>
      <c r="M349" s="175"/>
      <c r="N349" s="175"/>
      <c r="O349" s="175"/>
      <c r="P349" s="175"/>
      <c r="Q349" s="183"/>
      <c r="R349" s="35">
        <f>IF(R348&lt;15,0,IF(R348&lt;30,1,IF(R348&lt;45,2,3)))</f>
        <v>0</v>
      </c>
      <c r="S349" s="344"/>
      <c r="AY349" t="str">
        <f t="shared" ref="AY349:BJ349" si="662">IF(AY350="","",COUNTIF($E350:$P350,AY350))</f>
        <v/>
      </c>
      <c r="AZ349" t="str">
        <f t="shared" si="662"/>
        <v/>
      </c>
      <c r="BA349" t="str">
        <f t="shared" si="662"/>
        <v/>
      </c>
      <c r="BB349" t="str">
        <f t="shared" si="662"/>
        <v/>
      </c>
      <c r="BC349" t="str">
        <f t="shared" si="662"/>
        <v/>
      </c>
      <c r="BD349" t="str">
        <f t="shared" si="662"/>
        <v/>
      </c>
      <c r="BE349" t="str">
        <f t="shared" si="662"/>
        <v/>
      </c>
      <c r="BF349" t="str">
        <f t="shared" si="662"/>
        <v/>
      </c>
      <c r="BG349" t="str">
        <f t="shared" si="662"/>
        <v/>
      </c>
      <c r="BH349" t="str">
        <f t="shared" si="662"/>
        <v/>
      </c>
      <c r="BI349" t="str">
        <f t="shared" si="662"/>
        <v/>
      </c>
      <c r="BJ349" t="str">
        <f t="shared" si="662"/>
        <v/>
      </c>
      <c r="BK349" s="346"/>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5">
      <c r="A350" s="349"/>
      <c r="B350" s="352"/>
      <c r="C350" s="342"/>
      <c r="D350" s="177" t="s">
        <v>44</v>
      </c>
      <c r="E350" s="252" t="str">
        <f t="shared" ref="E350:P350" si="663">IF(E348&gt;0,1,"")</f>
        <v/>
      </c>
      <c r="F350" s="252" t="str">
        <f t="shared" si="663"/>
        <v/>
      </c>
      <c r="G350" s="252" t="str">
        <f t="shared" si="663"/>
        <v/>
      </c>
      <c r="H350" s="252" t="str">
        <f t="shared" si="663"/>
        <v/>
      </c>
      <c r="I350" s="252" t="str">
        <f t="shared" si="663"/>
        <v/>
      </c>
      <c r="J350" s="252" t="str">
        <f t="shared" si="663"/>
        <v/>
      </c>
      <c r="K350" s="252" t="str">
        <f t="shared" si="663"/>
        <v/>
      </c>
      <c r="L350" s="252" t="str">
        <f t="shared" si="663"/>
        <v/>
      </c>
      <c r="M350" s="175" t="str">
        <f t="shared" si="663"/>
        <v/>
      </c>
      <c r="N350" s="175" t="str">
        <f t="shared" si="663"/>
        <v/>
      </c>
      <c r="O350" s="175" t="str">
        <f t="shared" si="663"/>
        <v/>
      </c>
      <c r="P350" s="175" t="str">
        <f t="shared" si="663"/>
        <v/>
      </c>
      <c r="Q350" s="184" t="str">
        <f>IF(BK348="","",BK348)</f>
        <v/>
      </c>
      <c r="R350" s="38" t="str">
        <f>IF(BK348="","",BK348)</f>
        <v/>
      </c>
      <c r="S350" s="345"/>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6"/>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5">
      <c r="A351" s="347">
        <v>117</v>
      </c>
      <c r="B351" s="350"/>
      <c r="C351" s="340"/>
      <c r="D351" s="176" t="s">
        <v>38</v>
      </c>
      <c r="E351" s="252"/>
      <c r="F351" s="252"/>
      <c r="G351" s="252"/>
      <c r="H351" s="252"/>
      <c r="I351" s="252"/>
      <c r="J351" s="252"/>
      <c r="K351" s="252"/>
      <c r="L351" s="252"/>
      <c r="M351" s="175"/>
      <c r="N351" s="175"/>
      <c r="O351" s="175"/>
      <c r="P351" s="175"/>
      <c r="Q351" s="183" t="str">
        <f>IF(BK351="","",BX353)</f>
        <v/>
      </c>
      <c r="R351" s="172"/>
      <c r="S351" s="343" t="str">
        <f>IF((COUNTBLANK(E351:Q351)+COUNTBLANK(E352:Q352)+COUNTBLANK(E353:Q353))/3=COUNTBLANK(E351:Q351),"","Bitte alle drei Zeilen ausfüllen")</f>
        <v/>
      </c>
      <c r="W351">
        <f t="shared" ref="W351:AH351" si="664">IF(E351=4.5,E352,0)</f>
        <v>0</v>
      </c>
      <c r="X351">
        <f t="shared" si="664"/>
        <v>0</v>
      </c>
      <c r="Y351">
        <f t="shared" si="664"/>
        <v>0</v>
      </c>
      <c r="Z351">
        <f t="shared" si="664"/>
        <v>0</v>
      </c>
      <c r="AA351">
        <f t="shared" si="664"/>
        <v>0</v>
      </c>
      <c r="AB351">
        <f t="shared" si="664"/>
        <v>0</v>
      </c>
      <c r="AC351">
        <f t="shared" si="664"/>
        <v>0</v>
      </c>
      <c r="AD351">
        <f t="shared" si="664"/>
        <v>0</v>
      </c>
      <c r="AE351">
        <f t="shared" si="664"/>
        <v>0</v>
      </c>
      <c r="AF351">
        <f t="shared" si="664"/>
        <v>0</v>
      </c>
      <c r="AG351">
        <f t="shared" si="664"/>
        <v>0</v>
      </c>
      <c r="AH351">
        <f t="shared" si="664"/>
        <v>0</v>
      </c>
      <c r="AJ351">
        <f t="shared" ref="AJ351:AU351" si="665">IF(E351=4.5,1,0)</f>
        <v>0</v>
      </c>
      <c r="AK351">
        <f t="shared" si="665"/>
        <v>0</v>
      </c>
      <c r="AL351">
        <f t="shared" si="665"/>
        <v>0</v>
      </c>
      <c r="AM351">
        <f t="shared" si="665"/>
        <v>0</v>
      </c>
      <c r="AN351">
        <f t="shared" si="665"/>
        <v>0</v>
      </c>
      <c r="AO351">
        <f t="shared" si="665"/>
        <v>0</v>
      </c>
      <c r="AP351">
        <f t="shared" si="665"/>
        <v>0</v>
      </c>
      <c r="AQ351">
        <f t="shared" si="665"/>
        <v>0</v>
      </c>
      <c r="AR351">
        <f t="shared" si="665"/>
        <v>0</v>
      </c>
      <c r="AS351">
        <f t="shared" si="665"/>
        <v>0</v>
      </c>
      <c r="AT351">
        <f t="shared" si="665"/>
        <v>0</v>
      </c>
      <c r="AU351">
        <f t="shared" si="665"/>
        <v>0</v>
      </c>
      <c r="BK351" s="346"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5">
      <c r="A352" s="348"/>
      <c r="B352" s="351"/>
      <c r="C352" s="341"/>
      <c r="D352" s="176" t="s">
        <v>42</v>
      </c>
      <c r="E352" s="252"/>
      <c r="F352" s="252"/>
      <c r="G352" s="252"/>
      <c r="H352" s="252"/>
      <c r="I352" s="252"/>
      <c r="J352" s="252"/>
      <c r="K352" s="252"/>
      <c r="L352" s="252"/>
      <c r="M352" s="175"/>
      <c r="N352" s="175"/>
      <c r="O352" s="175"/>
      <c r="P352" s="175"/>
      <c r="Q352" s="183"/>
      <c r="R352" s="35">
        <f>IF(R351&lt;15,0,IF(R351&lt;30,1,IF(R351&lt;45,2,3)))</f>
        <v>0</v>
      </c>
      <c r="S352" s="344"/>
      <c r="AY352" t="str">
        <f t="shared" ref="AY352:BJ352" si="666">IF(AY353="","",COUNTIF($E353:$P353,AY353))</f>
        <v/>
      </c>
      <c r="AZ352" t="str">
        <f t="shared" si="666"/>
        <v/>
      </c>
      <c r="BA352" t="str">
        <f t="shared" si="666"/>
        <v/>
      </c>
      <c r="BB352" t="str">
        <f t="shared" si="666"/>
        <v/>
      </c>
      <c r="BC352" t="str">
        <f t="shared" si="666"/>
        <v/>
      </c>
      <c r="BD352" t="str">
        <f t="shared" si="666"/>
        <v/>
      </c>
      <c r="BE352" t="str">
        <f t="shared" si="666"/>
        <v/>
      </c>
      <c r="BF352" t="str">
        <f t="shared" si="666"/>
        <v/>
      </c>
      <c r="BG352" t="str">
        <f t="shared" si="666"/>
        <v/>
      </c>
      <c r="BH352" t="str">
        <f t="shared" si="666"/>
        <v/>
      </c>
      <c r="BI352" t="str">
        <f t="shared" si="666"/>
        <v/>
      </c>
      <c r="BJ352" t="str">
        <f t="shared" si="666"/>
        <v/>
      </c>
      <c r="BK352" s="346"/>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5">
      <c r="A353" s="349"/>
      <c r="B353" s="352"/>
      <c r="C353" s="342"/>
      <c r="D353" s="177" t="s">
        <v>44</v>
      </c>
      <c r="E353" s="252" t="str">
        <f t="shared" ref="E353:P353" si="667">IF(E351&gt;0,1,"")</f>
        <v/>
      </c>
      <c r="F353" s="252" t="str">
        <f t="shared" si="667"/>
        <v/>
      </c>
      <c r="G353" s="252" t="str">
        <f t="shared" si="667"/>
        <v/>
      </c>
      <c r="H353" s="252" t="str">
        <f t="shared" si="667"/>
        <v/>
      </c>
      <c r="I353" s="252" t="str">
        <f t="shared" si="667"/>
        <v/>
      </c>
      <c r="J353" s="252" t="str">
        <f t="shared" si="667"/>
        <v/>
      </c>
      <c r="K353" s="252" t="str">
        <f t="shared" si="667"/>
        <v/>
      </c>
      <c r="L353" s="252" t="str">
        <f t="shared" si="667"/>
        <v/>
      </c>
      <c r="M353" s="175" t="str">
        <f t="shared" si="667"/>
        <v/>
      </c>
      <c r="N353" s="175" t="str">
        <f t="shared" si="667"/>
        <v/>
      </c>
      <c r="O353" s="175" t="str">
        <f t="shared" si="667"/>
        <v/>
      </c>
      <c r="P353" s="175" t="str">
        <f t="shared" si="667"/>
        <v/>
      </c>
      <c r="Q353" s="184" t="str">
        <f>IF(BK351="","",BK351)</f>
        <v/>
      </c>
      <c r="R353" s="38" t="str">
        <f>IF(BK351="","",BK351)</f>
        <v/>
      </c>
      <c r="S353" s="345"/>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6"/>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5">
      <c r="A354" s="347">
        <v>118</v>
      </c>
      <c r="B354" s="350"/>
      <c r="C354" s="340"/>
      <c r="D354" s="176" t="s">
        <v>38</v>
      </c>
      <c r="E354" s="252"/>
      <c r="F354" s="252"/>
      <c r="G354" s="252"/>
      <c r="H354" s="252"/>
      <c r="I354" s="252"/>
      <c r="J354" s="252"/>
      <c r="K354" s="252"/>
      <c r="L354" s="252"/>
      <c r="M354" s="175"/>
      <c r="N354" s="175"/>
      <c r="O354" s="175"/>
      <c r="P354" s="175"/>
      <c r="Q354" s="183" t="str">
        <f>IF(BK354="","",BX356)</f>
        <v/>
      </c>
      <c r="R354" s="172"/>
      <c r="S354" s="343" t="str">
        <f>IF((COUNTBLANK(E354:Q354)+COUNTBLANK(E355:Q355)+COUNTBLANK(E356:Q356))/3=COUNTBLANK(E354:Q354),"","Bitte alle drei Zeilen ausfüllen")</f>
        <v/>
      </c>
      <c r="W354">
        <f t="shared" ref="W354:AH354" si="668">IF(E354=4.5,E355,0)</f>
        <v>0</v>
      </c>
      <c r="X354">
        <f t="shared" si="668"/>
        <v>0</v>
      </c>
      <c r="Y354">
        <f t="shared" si="668"/>
        <v>0</v>
      </c>
      <c r="Z354">
        <f t="shared" si="668"/>
        <v>0</v>
      </c>
      <c r="AA354">
        <f t="shared" si="668"/>
        <v>0</v>
      </c>
      <c r="AB354">
        <f t="shared" si="668"/>
        <v>0</v>
      </c>
      <c r="AC354">
        <f t="shared" si="668"/>
        <v>0</v>
      </c>
      <c r="AD354">
        <f t="shared" si="668"/>
        <v>0</v>
      </c>
      <c r="AE354">
        <f t="shared" si="668"/>
        <v>0</v>
      </c>
      <c r="AF354">
        <f t="shared" si="668"/>
        <v>0</v>
      </c>
      <c r="AG354">
        <f t="shared" si="668"/>
        <v>0</v>
      </c>
      <c r="AH354">
        <f t="shared" si="668"/>
        <v>0</v>
      </c>
      <c r="AJ354">
        <f t="shared" ref="AJ354:AU354" si="669">IF(E354=4.5,1,0)</f>
        <v>0</v>
      </c>
      <c r="AK354">
        <f t="shared" si="669"/>
        <v>0</v>
      </c>
      <c r="AL354">
        <f t="shared" si="669"/>
        <v>0</v>
      </c>
      <c r="AM354">
        <f t="shared" si="669"/>
        <v>0</v>
      </c>
      <c r="AN354">
        <f t="shared" si="669"/>
        <v>0</v>
      </c>
      <c r="AO354">
        <f t="shared" si="669"/>
        <v>0</v>
      </c>
      <c r="AP354">
        <f t="shared" si="669"/>
        <v>0</v>
      </c>
      <c r="AQ354">
        <f t="shared" si="669"/>
        <v>0</v>
      </c>
      <c r="AR354">
        <f t="shared" si="669"/>
        <v>0</v>
      </c>
      <c r="AS354">
        <f t="shared" si="669"/>
        <v>0</v>
      </c>
      <c r="AT354">
        <f t="shared" si="669"/>
        <v>0</v>
      </c>
      <c r="AU354">
        <f t="shared" si="669"/>
        <v>0</v>
      </c>
      <c r="BK354" s="346"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5">
      <c r="A355" s="348"/>
      <c r="B355" s="351"/>
      <c r="C355" s="341"/>
      <c r="D355" s="176" t="s">
        <v>42</v>
      </c>
      <c r="E355" s="252"/>
      <c r="F355" s="252"/>
      <c r="G355" s="252"/>
      <c r="H355" s="252"/>
      <c r="I355" s="252"/>
      <c r="J355" s="252"/>
      <c r="K355" s="252"/>
      <c r="L355" s="252"/>
      <c r="M355" s="175"/>
      <c r="N355" s="175"/>
      <c r="O355" s="175"/>
      <c r="P355" s="175"/>
      <c r="Q355" s="183"/>
      <c r="R355" s="35">
        <f>IF(R354&lt;15,0,IF(R354&lt;30,1,IF(R354&lt;45,2,3)))</f>
        <v>0</v>
      </c>
      <c r="S355" s="344"/>
      <c r="AY355" t="str">
        <f t="shared" ref="AY355:BJ355" si="670">IF(AY356="","",COUNTIF($E356:$P356,AY356))</f>
        <v/>
      </c>
      <c r="AZ355" t="str">
        <f t="shared" si="670"/>
        <v/>
      </c>
      <c r="BA355" t="str">
        <f t="shared" si="670"/>
        <v/>
      </c>
      <c r="BB355" t="str">
        <f t="shared" si="670"/>
        <v/>
      </c>
      <c r="BC355" t="str">
        <f t="shared" si="670"/>
        <v/>
      </c>
      <c r="BD355" t="str">
        <f t="shared" si="670"/>
        <v/>
      </c>
      <c r="BE355" t="str">
        <f t="shared" si="670"/>
        <v/>
      </c>
      <c r="BF355" t="str">
        <f t="shared" si="670"/>
        <v/>
      </c>
      <c r="BG355" t="str">
        <f t="shared" si="670"/>
        <v/>
      </c>
      <c r="BH355" t="str">
        <f t="shared" si="670"/>
        <v/>
      </c>
      <c r="BI355" t="str">
        <f t="shared" si="670"/>
        <v/>
      </c>
      <c r="BJ355" t="str">
        <f t="shared" si="670"/>
        <v/>
      </c>
      <c r="BK355" s="346"/>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5">
      <c r="A356" s="349"/>
      <c r="B356" s="352"/>
      <c r="C356" s="342"/>
      <c r="D356" s="177" t="s">
        <v>44</v>
      </c>
      <c r="E356" s="252" t="str">
        <f t="shared" ref="E356:P356" si="671">IF(E354&gt;0,1,"")</f>
        <v/>
      </c>
      <c r="F356" s="252" t="str">
        <f t="shared" si="671"/>
        <v/>
      </c>
      <c r="G356" s="252" t="str">
        <f t="shared" si="671"/>
        <v/>
      </c>
      <c r="H356" s="252" t="str">
        <f t="shared" si="671"/>
        <v/>
      </c>
      <c r="I356" s="252" t="str">
        <f t="shared" si="671"/>
        <v/>
      </c>
      <c r="J356" s="252" t="str">
        <f t="shared" si="671"/>
        <v/>
      </c>
      <c r="K356" s="252" t="str">
        <f t="shared" si="671"/>
        <v/>
      </c>
      <c r="L356" s="252" t="str">
        <f t="shared" si="671"/>
        <v/>
      </c>
      <c r="M356" s="175" t="str">
        <f t="shared" si="671"/>
        <v/>
      </c>
      <c r="N356" s="175" t="str">
        <f t="shared" si="671"/>
        <v/>
      </c>
      <c r="O356" s="175" t="str">
        <f t="shared" si="671"/>
        <v/>
      </c>
      <c r="P356" s="175" t="str">
        <f t="shared" si="671"/>
        <v/>
      </c>
      <c r="Q356" s="184" t="str">
        <f>IF(BK354="","",BK354)</f>
        <v/>
      </c>
      <c r="R356" s="38" t="str">
        <f>IF(BK354="","",BK354)</f>
        <v/>
      </c>
      <c r="S356" s="345"/>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6"/>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5">
      <c r="A357" s="347">
        <v>119</v>
      </c>
      <c r="B357" s="350"/>
      <c r="C357" s="340"/>
      <c r="D357" s="176" t="s">
        <v>38</v>
      </c>
      <c r="E357" s="252"/>
      <c r="F357" s="252"/>
      <c r="G357" s="252"/>
      <c r="H357" s="252"/>
      <c r="I357" s="252"/>
      <c r="J357" s="252"/>
      <c r="K357" s="252"/>
      <c r="L357" s="252"/>
      <c r="M357" s="175"/>
      <c r="N357" s="175"/>
      <c r="O357" s="175"/>
      <c r="P357" s="175"/>
      <c r="Q357" s="183" t="str">
        <f>IF(BK357="","",BX359)</f>
        <v/>
      </c>
      <c r="R357" s="172"/>
      <c r="S357" s="343" t="str">
        <f>IF((COUNTBLANK(E357:Q357)+COUNTBLANK(E358:Q358)+COUNTBLANK(E359:Q359))/3=COUNTBLANK(E357:Q357),"","Bitte alle drei Zeilen ausfüllen")</f>
        <v/>
      </c>
      <c r="W357">
        <f t="shared" ref="W357:AH357" si="672">IF(E357=4.5,E358,0)</f>
        <v>0</v>
      </c>
      <c r="X357">
        <f t="shared" si="672"/>
        <v>0</v>
      </c>
      <c r="Y357">
        <f t="shared" si="672"/>
        <v>0</v>
      </c>
      <c r="Z357">
        <f t="shared" si="672"/>
        <v>0</v>
      </c>
      <c r="AA357">
        <f t="shared" si="672"/>
        <v>0</v>
      </c>
      <c r="AB357">
        <f t="shared" si="672"/>
        <v>0</v>
      </c>
      <c r="AC357">
        <f t="shared" si="672"/>
        <v>0</v>
      </c>
      <c r="AD357">
        <f t="shared" si="672"/>
        <v>0</v>
      </c>
      <c r="AE357">
        <f t="shared" si="672"/>
        <v>0</v>
      </c>
      <c r="AF357">
        <f t="shared" si="672"/>
        <v>0</v>
      </c>
      <c r="AG357">
        <f t="shared" si="672"/>
        <v>0</v>
      </c>
      <c r="AH357">
        <f t="shared" si="672"/>
        <v>0</v>
      </c>
      <c r="AJ357">
        <f t="shared" ref="AJ357:AU357" si="673">IF(E357=4.5,1,0)</f>
        <v>0</v>
      </c>
      <c r="AK357">
        <f t="shared" si="673"/>
        <v>0</v>
      </c>
      <c r="AL357">
        <f t="shared" si="673"/>
        <v>0</v>
      </c>
      <c r="AM357">
        <f t="shared" si="673"/>
        <v>0</v>
      </c>
      <c r="AN357">
        <f t="shared" si="673"/>
        <v>0</v>
      </c>
      <c r="AO357">
        <f t="shared" si="673"/>
        <v>0</v>
      </c>
      <c r="AP357">
        <f t="shared" si="673"/>
        <v>0</v>
      </c>
      <c r="AQ357">
        <f t="shared" si="673"/>
        <v>0</v>
      </c>
      <c r="AR357">
        <f t="shared" si="673"/>
        <v>0</v>
      </c>
      <c r="AS357">
        <f t="shared" si="673"/>
        <v>0</v>
      </c>
      <c r="AT357">
        <f t="shared" si="673"/>
        <v>0</v>
      </c>
      <c r="AU357">
        <f t="shared" si="673"/>
        <v>0</v>
      </c>
      <c r="BK357" s="346"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5">
      <c r="A358" s="348"/>
      <c r="B358" s="351"/>
      <c r="C358" s="341"/>
      <c r="D358" s="176" t="s">
        <v>42</v>
      </c>
      <c r="E358" s="252"/>
      <c r="F358" s="252"/>
      <c r="G358" s="252"/>
      <c r="H358" s="252"/>
      <c r="I358" s="252"/>
      <c r="J358" s="252"/>
      <c r="K358" s="252"/>
      <c r="L358" s="252"/>
      <c r="M358" s="175"/>
      <c r="N358" s="175"/>
      <c r="O358" s="175"/>
      <c r="P358" s="175"/>
      <c r="Q358" s="183"/>
      <c r="R358" s="35">
        <f>IF(R357&lt;15,0,IF(R357&lt;30,1,IF(R357&lt;45,2,3)))</f>
        <v>0</v>
      </c>
      <c r="S358" s="344"/>
      <c r="AY358" t="str">
        <f t="shared" ref="AY358:BJ358" si="674">IF(AY359="","",COUNTIF($E359:$P359,AY359))</f>
        <v/>
      </c>
      <c r="AZ358" t="str">
        <f t="shared" si="674"/>
        <v/>
      </c>
      <c r="BA358" t="str">
        <f t="shared" si="674"/>
        <v/>
      </c>
      <c r="BB358" t="str">
        <f t="shared" si="674"/>
        <v/>
      </c>
      <c r="BC358" t="str">
        <f t="shared" si="674"/>
        <v/>
      </c>
      <c r="BD358" t="str">
        <f t="shared" si="674"/>
        <v/>
      </c>
      <c r="BE358" t="str">
        <f t="shared" si="674"/>
        <v/>
      </c>
      <c r="BF358" t="str">
        <f t="shared" si="674"/>
        <v/>
      </c>
      <c r="BG358" t="str">
        <f t="shared" si="674"/>
        <v/>
      </c>
      <c r="BH358" t="str">
        <f t="shared" si="674"/>
        <v/>
      </c>
      <c r="BI358" t="str">
        <f t="shared" si="674"/>
        <v/>
      </c>
      <c r="BJ358" t="str">
        <f t="shared" si="674"/>
        <v/>
      </c>
      <c r="BK358" s="346"/>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5">
      <c r="A359" s="349"/>
      <c r="B359" s="352"/>
      <c r="C359" s="342"/>
      <c r="D359" s="177" t="s">
        <v>44</v>
      </c>
      <c r="E359" s="252" t="str">
        <f t="shared" ref="E359:P359" si="675">IF(E357&gt;0,1,"")</f>
        <v/>
      </c>
      <c r="F359" s="252" t="str">
        <f t="shared" si="675"/>
        <v/>
      </c>
      <c r="G359" s="252" t="str">
        <f t="shared" si="675"/>
        <v/>
      </c>
      <c r="H359" s="252" t="str">
        <f t="shared" si="675"/>
        <v/>
      </c>
      <c r="I359" s="252" t="str">
        <f t="shared" si="675"/>
        <v/>
      </c>
      <c r="J359" s="252" t="str">
        <f t="shared" si="675"/>
        <v/>
      </c>
      <c r="K359" s="252" t="str">
        <f t="shared" si="675"/>
        <v/>
      </c>
      <c r="L359" s="252" t="str">
        <f t="shared" si="675"/>
        <v/>
      </c>
      <c r="M359" s="175" t="str">
        <f t="shared" si="675"/>
        <v/>
      </c>
      <c r="N359" s="175" t="str">
        <f t="shared" si="675"/>
        <v/>
      </c>
      <c r="O359" s="175" t="str">
        <f t="shared" si="675"/>
        <v/>
      </c>
      <c r="P359" s="175" t="str">
        <f t="shared" si="675"/>
        <v/>
      </c>
      <c r="Q359" s="184" t="str">
        <f>IF(BK357="","",BK357)</f>
        <v/>
      </c>
      <c r="R359" s="38" t="str">
        <f>IF(BK357="","",BK357)</f>
        <v/>
      </c>
      <c r="S359" s="345"/>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6"/>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5">
      <c r="A360" s="347">
        <v>120</v>
      </c>
      <c r="B360" s="350"/>
      <c r="C360" s="340"/>
      <c r="D360" s="176" t="s">
        <v>38</v>
      </c>
      <c r="E360" s="252"/>
      <c r="F360" s="252"/>
      <c r="G360" s="252"/>
      <c r="H360" s="252"/>
      <c r="I360" s="252"/>
      <c r="J360" s="252"/>
      <c r="K360" s="252"/>
      <c r="L360" s="252"/>
      <c r="M360" s="175"/>
      <c r="N360" s="175"/>
      <c r="O360" s="175"/>
      <c r="P360" s="175"/>
      <c r="Q360" s="183" t="str">
        <f>IF(BK360="","",BX362)</f>
        <v/>
      </c>
      <c r="R360" s="172"/>
      <c r="S360" s="343" t="str">
        <f>IF((COUNTBLANK(E360:Q360)+COUNTBLANK(E361:Q361)+COUNTBLANK(E362:Q362))/3=COUNTBLANK(E360:Q360),"","Bitte alle drei Zeilen ausfüllen")</f>
        <v/>
      </c>
      <c r="W360">
        <f t="shared" ref="W360:AH360" si="676">IF(E360=4.5,E361,0)</f>
        <v>0</v>
      </c>
      <c r="X360">
        <f t="shared" si="676"/>
        <v>0</v>
      </c>
      <c r="Y360">
        <f t="shared" si="676"/>
        <v>0</v>
      </c>
      <c r="Z360">
        <f t="shared" si="676"/>
        <v>0</v>
      </c>
      <c r="AA360">
        <f t="shared" si="676"/>
        <v>0</v>
      </c>
      <c r="AB360">
        <f t="shared" si="676"/>
        <v>0</v>
      </c>
      <c r="AC360">
        <f t="shared" si="676"/>
        <v>0</v>
      </c>
      <c r="AD360">
        <f t="shared" si="676"/>
        <v>0</v>
      </c>
      <c r="AE360">
        <f t="shared" si="676"/>
        <v>0</v>
      </c>
      <c r="AF360">
        <f t="shared" si="676"/>
        <v>0</v>
      </c>
      <c r="AG360">
        <f t="shared" si="676"/>
        <v>0</v>
      </c>
      <c r="AH360">
        <f t="shared" si="676"/>
        <v>0</v>
      </c>
      <c r="AJ360">
        <f t="shared" ref="AJ360:AU360" si="677">IF(E360=4.5,1,0)</f>
        <v>0</v>
      </c>
      <c r="AK360">
        <f t="shared" si="677"/>
        <v>0</v>
      </c>
      <c r="AL360">
        <f t="shared" si="677"/>
        <v>0</v>
      </c>
      <c r="AM360">
        <f t="shared" si="677"/>
        <v>0</v>
      </c>
      <c r="AN360">
        <f t="shared" si="677"/>
        <v>0</v>
      </c>
      <c r="AO360">
        <f t="shared" si="677"/>
        <v>0</v>
      </c>
      <c r="AP360">
        <f t="shared" si="677"/>
        <v>0</v>
      </c>
      <c r="AQ360">
        <f t="shared" si="677"/>
        <v>0</v>
      </c>
      <c r="AR360">
        <f t="shared" si="677"/>
        <v>0</v>
      </c>
      <c r="AS360">
        <f t="shared" si="677"/>
        <v>0</v>
      </c>
      <c r="AT360">
        <f t="shared" si="677"/>
        <v>0</v>
      </c>
      <c r="AU360">
        <f t="shared" si="677"/>
        <v>0</v>
      </c>
      <c r="BK360" s="346"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5">
      <c r="A361" s="348"/>
      <c r="B361" s="351"/>
      <c r="C361" s="341"/>
      <c r="D361" s="176" t="s">
        <v>42</v>
      </c>
      <c r="E361" s="252"/>
      <c r="F361" s="252"/>
      <c r="G361" s="252"/>
      <c r="H361" s="252"/>
      <c r="I361" s="252"/>
      <c r="J361" s="252"/>
      <c r="K361" s="252"/>
      <c r="L361" s="252"/>
      <c r="M361" s="175"/>
      <c r="N361" s="175"/>
      <c r="O361" s="175"/>
      <c r="P361" s="175"/>
      <c r="Q361" s="183"/>
      <c r="R361" s="35">
        <f>IF(R360&lt;15,0,IF(R360&lt;30,1,IF(R360&lt;45,2,3)))</f>
        <v>0</v>
      </c>
      <c r="S361" s="344"/>
      <c r="AY361" t="str">
        <f t="shared" ref="AY361:BJ361" si="678">IF(AY362="","",COUNTIF($E362:$P362,AY362))</f>
        <v/>
      </c>
      <c r="AZ361" t="str">
        <f t="shared" si="678"/>
        <v/>
      </c>
      <c r="BA361" t="str">
        <f t="shared" si="678"/>
        <v/>
      </c>
      <c r="BB361" t="str">
        <f t="shared" si="678"/>
        <v/>
      </c>
      <c r="BC361" t="str">
        <f t="shared" si="678"/>
        <v/>
      </c>
      <c r="BD361" t="str">
        <f t="shared" si="678"/>
        <v/>
      </c>
      <c r="BE361" t="str">
        <f t="shared" si="678"/>
        <v/>
      </c>
      <c r="BF361" t="str">
        <f t="shared" si="678"/>
        <v/>
      </c>
      <c r="BG361" t="str">
        <f t="shared" si="678"/>
        <v/>
      </c>
      <c r="BH361" t="str">
        <f t="shared" si="678"/>
        <v/>
      </c>
      <c r="BI361" t="str">
        <f t="shared" si="678"/>
        <v/>
      </c>
      <c r="BJ361" t="str">
        <f t="shared" si="678"/>
        <v/>
      </c>
      <c r="BK361" s="346"/>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5">
      <c r="A362" s="349"/>
      <c r="B362" s="352"/>
      <c r="C362" s="342"/>
      <c r="D362" s="177" t="s">
        <v>44</v>
      </c>
      <c r="E362" s="252" t="str">
        <f t="shared" ref="E362:P362" si="679">IF(E360&gt;0,1,"")</f>
        <v/>
      </c>
      <c r="F362" s="252" t="str">
        <f t="shared" si="679"/>
        <v/>
      </c>
      <c r="G362" s="252" t="str">
        <f t="shared" si="679"/>
        <v/>
      </c>
      <c r="H362" s="252" t="str">
        <f t="shared" si="679"/>
        <v/>
      </c>
      <c r="I362" s="252" t="str">
        <f t="shared" si="679"/>
        <v/>
      </c>
      <c r="J362" s="252" t="str">
        <f t="shared" si="679"/>
        <v/>
      </c>
      <c r="K362" s="252" t="str">
        <f t="shared" si="679"/>
        <v/>
      </c>
      <c r="L362" s="252" t="str">
        <f t="shared" si="679"/>
        <v/>
      </c>
      <c r="M362" s="175" t="str">
        <f t="shared" si="679"/>
        <v/>
      </c>
      <c r="N362" s="175" t="str">
        <f t="shared" si="679"/>
        <v/>
      </c>
      <c r="O362" s="175" t="str">
        <f t="shared" si="679"/>
        <v/>
      </c>
      <c r="P362" s="175" t="str">
        <f t="shared" si="679"/>
        <v/>
      </c>
      <c r="Q362" s="184" t="str">
        <f>IF(BK360="","",BK360)</f>
        <v/>
      </c>
      <c r="R362" s="38" t="str">
        <f>IF(BK360="","",BK360)</f>
        <v/>
      </c>
      <c r="S362" s="345"/>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6"/>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5">
      <c r="A363" s="347">
        <v>121</v>
      </c>
      <c r="B363" s="350"/>
      <c r="C363" s="340"/>
      <c r="D363" s="176" t="s">
        <v>38</v>
      </c>
      <c r="E363" s="252"/>
      <c r="F363" s="252"/>
      <c r="G363" s="252"/>
      <c r="H363" s="252"/>
      <c r="I363" s="252"/>
      <c r="J363" s="252"/>
      <c r="K363" s="252"/>
      <c r="L363" s="252"/>
      <c r="M363" s="175"/>
      <c r="N363" s="175"/>
      <c r="O363" s="175"/>
      <c r="P363" s="175"/>
      <c r="Q363" s="183" t="str">
        <f>IF(BK363="","",BX365)</f>
        <v/>
      </c>
      <c r="R363" s="172"/>
      <c r="S363" s="343" t="str">
        <f>IF((COUNTBLANK(E363:Q363)+COUNTBLANK(E364:Q364)+COUNTBLANK(E365:Q365))/3=COUNTBLANK(E363:Q363),"","Bitte alle drei Zeilen ausfüllen")</f>
        <v/>
      </c>
      <c r="W363">
        <f t="shared" ref="W363:AH363" si="680">IF(E363=4.5,E364,0)</f>
        <v>0</v>
      </c>
      <c r="X363">
        <f t="shared" si="680"/>
        <v>0</v>
      </c>
      <c r="Y363">
        <f t="shared" si="680"/>
        <v>0</v>
      </c>
      <c r="Z363">
        <f t="shared" si="680"/>
        <v>0</v>
      </c>
      <c r="AA363">
        <f t="shared" si="680"/>
        <v>0</v>
      </c>
      <c r="AB363">
        <f t="shared" si="680"/>
        <v>0</v>
      </c>
      <c r="AC363">
        <f t="shared" si="680"/>
        <v>0</v>
      </c>
      <c r="AD363">
        <f t="shared" si="680"/>
        <v>0</v>
      </c>
      <c r="AE363">
        <f t="shared" si="680"/>
        <v>0</v>
      </c>
      <c r="AF363">
        <f t="shared" si="680"/>
        <v>0</v>
      </c>
      <c r="AG363">
        <f t="shared" si="680"/>
        <v>0</v>
      </c>
      <c r="AH363">
        <f t="shared" si="680"/>
        <v>0</v>
      </c>
      <c r="AJ363">
        <f t="shared" ref="AJ363:AU363" si="681">IF(E363=4.5,1,0)</f>
        <v>0</v>
      </c>
      <c r="AK363">
        <f t="shared" si="681"/>
        <v>0</v>
      </c>
      <c r="AL363">
        <f t="shared" si="681"/>
        <v>0</v>
      </c>
      <c r="AM363">
        <f t="shared" si="681"/>
        <v>0</v>
      </c>
      <c r="AN363">
        <f t="shared" si="681"/>
        <v>0</v>
      </c>
      <c r="AO363">
        <f t="shared" si="681"/>
        <v>0</v>
      </c>
      <c r="AP363">
        <f t="shared" si="681"/>
        <v>0</v>
      </c>
      <c r="AQ363">
        <f t="shared" si="681"/>
        <v>0</v>
      </c>
      <c r="AR363">
        <f t="shared" si="681"/>
        <v>0</v>
      </c>
      <c r="AS363">
        <f t="shared" si="681"/>
        <v>0</v>
      </c>
      <c r="AT363">
        <f t="shared" si="681"/>
        <v>0</v>
      </c>
      <c r="AU363">
        <f t="shared" si="681"/>
        <v>0</v>
      </c>
      <c r="BK363" s="346"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5">
      <c r="A364" s="348"/>
      <c r="B364" s="351"/>
      <c r="C364" s="341"/>
      <c r="D364" s="176" t="s">
        <v>42</v>
      </c>
      <c r="E364" s="252"/>
      <c r="F364" s="252"/>
      <c r="G364" s="252"/>
      <c r="H364" s="252"/>
      <c r="I364" s="252"/>
      <c r="J364" s="252"/>
      <c r="K364" s="252"/>
      <c r="L364" s="252"/>
      <c r="M364" s="175"/>
      <c r="N364" s="175"/>
      <c r="O364" s="175"/>
      <c r="P364" s="175"/>
      <c r="Q364" s="183"/>
      <c r="R364" s="35">
        <f>IF(R363&lt;15,0,IF(R363&lt;30,1,IF(R363&lt;45,2,3)))</f>
        <v>0</v>
      </c>
      <c r="S364" s="344"/>
      <c r="AY364" t="str">
        <f t="shared" ref="AY364:BJ364" si="682">IF(AY365="","",COUNTIF($E365:$P365,AY365))</f>
        <v/>
      </c>
      <c r="AZ364" t="str">
        <f t="shared" si="682"/>
        <v/>
      </c>
      <c r="BA364" t="str">
        <f t="shared" si="682"/>
        <v/>
      </c>
      <c r="BB364" t="str">
        <f t="shared" si="682"/>
        <v/>
      </c>
      <c r="BC364" t="str">
        <f t="shared" si="682"/>
        <v/>
      </c>
      <c r="BD364" t="str">
        <f t="shared" si="682"/>
        <v/>
      </c>
      <c r="BE364" t="str">
        <f t="shared" si="682"/>
        <v/>
      </c>
      <c r="BF364" t="str">
        <f t="shared" si="682"/>
        <v/>
      </c>
      <c r="BG364" t="str">
        <f t="shared" si="682"/>
        <v/>
      </c>
      <c r="BH364" t="str">
        <f t="shared" si="682"/>
        <v/>
      </c>
      <c r="BI364" t="str">
        <f t="shared" si="682"/>
        <v/>
      </c>
      <c r="BJ364" t="str">
        <f t="shared" si="682"/>
        <v/>
      </c>
      <c r="BK364" s="346"/>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5">
      <c r="A365" s="349"/>
      <c r="B365" s="352"/>
      <c r="C365" s="342"/>
      <c r="D365" s="177" t="s">
        <v>44</v>
      </c>
      <c r="E365" s="252" t="str">
        <f t="shared" ref="E365:P365" si="683">IF(E363&gt;0,1,"")</f>
        <v/>
      </c>
      <c r="F365" s="252" t="str">
        <f t="shared" si="683"/>
        <v/>
      </c>
      <c r="G365" s="252" t="str">
        <f t="shared" si="683"/>
        <v/>
      </c>
      <c r="H365" s="252" t="str">
        <f t="shared" si="683"/>
        <v/>
      </c>
      <c r="I365" s="252" t="str">
        <f t="shared" si="683"/>
        <v/>
      </c>
      <c r="J365" s="252" t="str">
        <f t="shared" si="683"/>
        <v/>
      </c>
      <c r="K365" s="252" t="str">
        <f t="shared" si="683"/>
        <v/>
      </c>
      <c r="L365" s="252" t="str">
        <f t="shared" si="683"/>
        <v/>
      </c>
      <c r="M365" s="175" t="str">
        <f t="shared" si="683"/>
        <v/>
      </c>
      <c r="N365" s="175" t="str">
        <f t="shared" si="683"/>
        <v/>
      </c>
      <c r="O365" s="175" t="str">
        <f t="shared" si="683"/>
        <v/>
      </c>
      <c r="P365" s="175" t="str">
        <f t="shared" si="683"/>
        <v/>
      </c>
      <c r="Q365" s="184" t="str">
        <f>IF(BK363="","",BK363)</f>
        <v/>
      </c>
      <c r="R365" s="38" t="str">
        <f>IF(BK363="","",BK363)</f>
        <v/>
      </c>
      <c r="S365" s="345"/>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6"/>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5">
      <c r="A366" s="347">
        <v>122</v>
      </c>
      <c r="B366" s="350"/>
      <c r="C366" s="340"/>
      <c r="D366" s="176" t="s">
        <v>38</v>
      </c>
      <c r="E366" s="252"/>
      <c r="F366" s="252"/>
      <c r="G366" s="252"/>
      <c r="H366" s="252"/>
      <c r="I366" s="252"/>
      <c r="J366" s="252"/>
      <c r="K366" s="252"/>
      <c r="L366" s="252"/>
      <c r="M366" s="175"/>
      <c r="N366" s="175"/>
      <c r="O366" s="175"/>
      <c r="P366" s="175"/>
      <c r="Q366" s="183" t="str">
        <f>IF(BK366="","",BX368)</f>
        <v/>
      </c>
      <c r="R366" s="172"/>
      <c r="S366" s="343" t="str">
        <f>IF((COUNTBLANK(E366:Q366)+COUNTBLANK(E367:Q367)+COUNTBLANK(E368:Q368))/3=COUNTBLANK(E366:Q366),"","Bitte alle drei Zeilen ausfüllen")</f>
        <v/>
      </c>
      <c r="W366">
        <f t="shared" ref="W366:AH366" si="684">IF(E366=4.5,E367,0)</f>
        <v>0</v>
      </c>
      <c r="X366">
        <f t="shared" si="684"/>
        <v>0</v>
      </c>
      <c r="Y366">
        <f t="shared" si="684"/>
        <v>0</v>
      </c>
      <c r="Z366">
        <f t="shared" si="684"/>
        <v>0</v>
      </c>
      <c r="AA366">
        <f t="shared" si="684"/>
        <v>0</v>
      </c>
      <c r="AB366">
        <f t="shared" si="684"/>
        <v>0</v>
      </c>
      <c r="AC366">
        <f t="shared" si="684"/>
        <v>0</v>
      </c>
      <c r="AD366">
        <f t="shared" si="684"/>
        <v>0</v>
      </c>
      <c r="AE366">
        <f t="shared" si="684"/>
        <v>0</v>
      </c>
      <c r="AF366">
        <f t="shared" si="684"/>
        <v>0</v>
      </c>
      <c r="AG366">
        <f t="shared" si="684"/>
        <v>0</v>
      </c>
      <c r="AH366">
        <f t="shared" si="684"/>
        <v>0</v>
      </c>
      <c r="AJ366">
        <f t="shared" ref="AJ366:AU366" si="685">IF(E366=4.5,1,0)</f>
        <v>0</v>
      </c>
      <c r="AK366">
        <f t="shared" si="685"/>
        <v>0</v>
      </c>
      <c r="AL366">
        <f t="shared" si="685"/>
        <v>0</v>
      </c>
      <c r="AM366">
        <f t="shared" si="685"/>
        <v>0</v>
      </c>
      <c r="AN366">
        <f t="shared" si="685"/>
        <v>0</v>
      </c>
      <c r="AO366">
        <f t="shared" si="685"/>
        <v>0</v>
      </c>
      <c r="AP366">
        <f t="shared" si="685"/>
        <v>0</v>
      </c>
      <c r="AQ366">
        <f t="shared" si="685"/>
        <v>0</v>
      </c>
      <c r="AR366">
        <f t="shared" si="685"/>
        <v>0</v>
      </c>
      <c r="AS366">
        <f t="shared" si="685"/>
        <v>0</v>
      </c>
      <c r="AT366">
        <f t="shared" si="685"/>
        <v>0</v>
      </c>
      <c r="AU366">
        <f t="shared" si="685"/>
        <v>0</v>
      </c>
      <c r="BK366" s="346"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5">
      <c r="A367" s="348"/>
      <c r="B367" s="351"/>
      <c r="C367" s="341"/>
      <c r="D367" s="176" t="s">
        <v>42</v>
      </c>
      <c r="E367" s="252"/>
      <c r="F367" s="252"/>
      <c r="G367" s="252"/>
      <c r="H367" s="252"/>
      <c r="I367" s="252"/>
      <c r="J367" s="252"/>
      <c r="K367" s="252"/>
      <c r="L367" s="252"/>
      <c r="M367" s="175"/>
      <c r="N367" s="175"/>
      <c r="O367" s="175"/>
      <c r="P367" s="175"/>
      <c r="Q367" s="183"/>
      <c r="R367" s="35">
        <f>IF(R366&lt;15,0,IF(R366&lt;30,1,IF(R366&lt;45,2,3)))</f>
        <v>0</v>
      </c>
      <c r="S367" s="344"/>
      <c r="AY367" t="str">
        <f t="shared" ref="AY367:BJ367" si="686">IF(AY368="","",COUNTIF($E368:$P368,AY368))</f>
        <v/>
      </c>
      <c r="AZ367" t="str">
        <f t="shared" si="686"/>
        <v/>
      </c>
      <c r="BA367" t="str">
        <f t="shared" si="686"/>
        <v/>
      </c>
      <c r="BB367" t="str">
        <f t="shared" si="686"/>
        <v/>
      </c>
      <c r="BC367" t="str">
        <f t="shared" si="686"/>
        <v/>
      </c>
      <c r="BD367" t="str">
        <f t="shared" si="686"/>
        <v/>
      </c>
      <c r="BE367" t="str">
        <f t="shared" si="686"/>
        <v/>
      </c>
      <c r="BF367" t="str">
        <f t="shared" si="686"/>
        <v/>
      </c>
      <c r="BG367" t="str">
        <f t="shared" si="686"/>
        <v/>
      </c>
      <c r="BH367" t="str">
        <f t="shared" si="686"/>
        <v/>
      </c>
      <c r="BI367" t="str">
        <f t="shared" si="686"/>
        <v/>
      </c>
      <c r="BJ367" t="str">
        <f t="shared" si="686"/>
        <v/>
      </c>
      <c r="BK367" s="346"/>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5">
      <c r="A368" s="349"/>
      <c r="B368" s="352"/>
      <c r="C368" s="342"/>
      <c r="D368" s="177" t="s">
        <v>44</v>
      </c>
      <c r="E368" s="252" t="str">
        <f t="shared" ref="E368:P368" si="687">IF(E366&gt;0,1,"")</f>
        <v/>
      </c>
      <c r="F368" s="252" t="str">
        <f t="shared" si="687"/>
        <v/>
      </c>
      <c r="G368" s="252" t="str">
        <f t="shared" si="687"/>
        <v/>
      </c>
      <c r="H368" s="252" t="str">
        <f t="shared" si="687"/>
        <v/>
      </c>
      <c r="I368" s="252" t="str">
        <f t="shared" si="687"/>
        <v/>
      </c>
      <c r="J368" s="252" t="str">
        <f t="shared" si="687"/>
        <v/>
      </c>
      <c r="K368" s="252" t="str">
        <f t="shared" si="687"/>
        <v/>
      </c>
      <c r="L368" s="252" t="str">
        <f t="shared" si="687"/>
        <v/>
      </c>
      <c r="M368" s="175" t="str">
        <f t="shared" si="687"/>
        <v/>
      </c>
      <c r="N368" s="175" t="str">
        <f t="shared" si="687"/>
        <v/>
      </c>
      <c r="O368" s="175" t="str">
        <f t="shared" si="687"/>
        <v/>
      </c>
      <c r="P368" s="175" t="str">
        <f t="shared" si="687"/>
        <v/>
      </c>
      <c r="Q368" s="184" t="str">
        <f>IF(BK366="","",BK366)</f>
        <v/>
      </c>
      <c r="R368" s="38" t="str">
        <f>IF(BK366="","",BK366)</f>
        <v/>
      </c>
      <c r="S368" s="345"/>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6"/>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5">
      <c r="A369" s="347">
        <v>123</v>
      </c>
      <c r="B369" s="350"/>
      <c r="C369" s="340"/>
      <c r="D369" s="176" t="s">
        <v>38</v>
      </c>
      <c r="E369" s="252"/>
      <c r="F369" s="252"/>
      <c r="G369" s="252"/>
      <c r="H369" s="252"/>
      <c r="I369" s="252"/>
      <c r="J369" s="252"/>
      <c r="K369" s="252"/>
      <c r="L369" s="252"/>
      <c r="M369" s="175"/>
      <c r="N369" s="175"/>
      <c r="O369" s="175"/>
      <c r="P369" s="175"/>
      <c r="Q369" s="183" t="str">
        <f>IF(BK369="","",BX371)</f>
        <v/>
      </c>
      <c r="R369" s="172"/>
      <c r="S369" s="343" t="str">
        <f>IF((COUNTBLANK(E369:Q369)+COUNTBLANK(E370:Q370)+COUNTBLANK(E371:Q371))/3=COUNTBLANK(E369:Q369),"","Bitte alle drei Zeilen ausfüllen")</f>
        <v/>
      </c>
      <c r="W369">
        <f t="shared" ref="W369:AH369" si="688">IF(E369=4.5,E370,0)</f>
        <v>0</v>
      </c>
      <c r="X369">
        <f t="shared" si="688"/>
        <v>0</v>
      </c>
      <c r="Y369">
        <f t="shared" si="688"/>
        <v>0</v>
      </c>
      <c r="Z369">
        <f t="shared" si="688"/>
        <v>0</v>
      </c>
      <c r="AA369">
        <f t="shared" si="688"/>
        <v>0</v>
      </c>
      <c r="AB369">
        <f t="shared" si="688"/>
        <v>0</v>
      </c>
      <c r="AC369">
        <f t="shared" si="688"/>
        <v>0</v>
      </c>
      <c r="AD369">
        <f t="shared" si="688"/>
        <v>0</v>
      </c>
      <c r="AE369">
        <f t="shared" si="688"/>
        <v>0</v>
      </c>
      <c r="AF369">
        <f t="shared" si="688"/>
        <v>0</v>
      </c>
      <c r="AG369">
        <f t="shared" si="688"/>
        <v>0</v>
      </c>
      <c r="AH369">
        <f t="shared" si="688"/>
        <v>0</v>
      </c>
      <c r="AJ369">
        <f t="shared" ref="AJ369:AU369" si="689">IF(E369=4.5,1,0)</f>
        <v>0</v>
      </c>
      <c r="AK369">
        <f t="shared" si="689"/>
        <v>0</v>
      </c>
      <c r="AL369">
        <f t="shared" si="689"/>
        <v>0</v>
      </c>
      <c r="AM369">
        <f t="shared" si="689"/>
        <v>0</v>
      </c>
      <c r="AN369">
        <f t="shared" si="689"/>
        <v>0</v>
      </c>
      <c r="AO369">
        <f t="shared" si="689"/>
        <v>0</v>
      </c>
      <c r="AP369">
        <f t="shared" si="689"/>
        <v>0</v>
      </c>
      <c r="AQ369">
        <f t="shared" si="689"/>
        <v>0</v>
      </c>
      <c r="AR369">
        <f t="shared" si="689"/>
        <v>0</v>
      </c>
      <c r="AS369">
        <f t="shared" si="689"/>
        <v>0</v>
      </c>
      <c r="AT369">
        <f t="shared" si="689"/>
        <v>0</v>
      </c>
      <c r="AU369">
        <f t="shared" si="689"/>
        <v>0</v>
      </c>
      <c r="BK369" s="346"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5">
      <c r="A370" s="348"/>
      <c r="B370" s="351"/>
      <c r="C370" s="341"/>
      <c r="D370" s="176" t="s">
        <v>42</v>
      </c>
      <c r="E370" s="252"/>
      <c r="F370" s="252"/>
      <c r="G370" s="252"/>
      <c r="H370" s="252"/>
      <c r="I370" s="252"/>
      <c r="J370" s="252"/>
      <c r="K370" s="252"/>
      <c r="L370" s="252"/>
      <c r="M370" s="175"/>
      <c r="N370" s="175"/>
      <c r="O370" s="175"/>
      <c r="P370" s="175"/>
      <c r="Q370" s="183"/>
      <c r="R370" s="35">
        <f>IF(R369&lt;15,0,IF(R369&lt;30,1,IF(R369&lt;45,2,3)))</f>
        <v>0</v>
      </c>
      <c r="S370" s="344"/>
      <c r="AY370" t="str">
        <f t="shared" ref="AY370:BJ370" si="690">IF(AY371="","",COUNTIF($E371:$P371,AY371))</f>
        <v/>
      </c>
      <c r="AZ370" t="str">
        <f t="shared" si="690"/>
        <v/>
      </c>
      <c r="BA370" t="str">
        <f t="shared" si="690"/>
        <v/>
      </c>
      <c r="BB370" t="str">
        <f t="shared" si="690"/>
        <v/>
      </c>
      <c r="BC370" t="str">
        <f t="shared" si="690"/>
        <v/>
      </c>
      <c r="BD370" t="str">
        <f t="shared" si="690"/>
        <v/>
      </c>
      <c r="BE370" t="str">
        <f t="shared" si="690"/>
        <v/>
      </c>
      <c r="BF370" t="str">
        <f t="shared" si="690"/>
        <v/>
      </c>
      <c r="BG370" t="str">
        <f t="shared" si="690"/>
        <v/>
      </c>
      <c r="BH370" t="str">
        <f t="shared" si="690"/>
        <v/>
      </c>
      <c r="BI370" t="str">
        <f t="shared" si="690"/>
        <v/>
      </c>
      <c r="BJ370" t="str">
        <f t="shared" si="690"/>
        <v/>
      </c>
      <c r="BK370" s="346"/>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5">
      <c r="A371" s="349"/>
      <c r="B371" s="352"/>
      <c r="C371" s="342"/>
      <c r="D371" s="177" t="s">
        <v>44</v>
      </c>
      <c r="E371" s="252" t="str">
        <f t="shared" ref="E371:P371" si="691">IF(E369&gt;0,1,"")</f>
        <v/>
      </c>
      <c r="F371" s="252" t="str">
        <f t="shared" si="691"/>
        <v/>
      </c>
      <c r="G371" s="252" t="str">
        <f t="shared" si="691"/>
        <v/>
      </c>
      <c r="H371" s="252" t="str">
        <f t="shared" si="691"/>
        <v/>
      </c>
      <c r="I371" s="252" t="str">
        <f t="shared" si="691"/>
        <v/>
      </c>
      <c r="J371" s="252" t="str">
        <f t="shared" si="691"/>
        <v/>
      </c>
      <c r="K371" s="252" t="str">
        <f t="shared" si="691"/>
        <v/>
      </c>
      <c r="L371" s="252" t="str">
        <f t="shared" si="691"/>
        <v/>
      </c>
      <c r="M371" s="175" t="str">
        <f t="shared" si="691"/>
        <v/>
      </c>
      <c r="N371" s="175" t="str">
        <f t="shared" si="691"/>
        <v/>
      </c>
      <c r="O371" s="175" t="str">
        <f t="shared" si="691"/>
        <v/>
      </c>
      <c r="P371" s="175" t="str">
        <f t="shared" si="691"/>
        <v/>
      </c>
      <c r="Q371" s="184" t="str">
        <f>IF(BK369="","",BK369)</f>
        <v/>
      </c>
      <c r="R371" s="38" t="str">
        <f>IF(BK369="","",BK369)</f>
        <v/>
      </c>
      <c r="S371" s="345"/>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6"/>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5">
      <c r="A372" s="347">
        <v>124</v>
      </c>
      <c r="B372" s="350"/>
      <c r="C372" s="340"/>
      <c r="D372" s="176" t="s">
        <v>38</v>
      </c>
      <c r="E372" s="252"/>
      <c r="F372" s="252"/>
      <c r="G372" s="252"/>
      <c r="H372" s="252"/>
      <c r="I372" s="252"/>
      <c r="J372" s="252"/>
      <c r="K372" s="252"/>
      <c r="L372" s="252"/>
      <c r="M372" s="175"/>
      <c r="N372" s="175"/>
      <c r="O372" s="175"/>
      <c r="P372" s="175"/>
      <c r="Q372" s="183" t="str">
        <f>IF(BK372="","",BX374)</f>
        <v/>
      </c>
      <c r="R372" s="172"/>
      <c r="S372" s="343" t="str">
        <f>IF((COUNTBLANK(E372:Q372)+COUNTBLANK(E373:Q373)+COUNTBLANK(E374:Q374))/3=COUNTBLANK(E372:Q372),"","Bitte alle drei Zeilen ausfüllen")</f>
        <v/>
      </c>
      <c r="W372">
        <f t="shared" ref="W372:AH372" si="692">IF(E372=4.5,E373,0)</f>
        <v>0</v>
      </c>
      <c r="X372">
        <f t="shared" si="692"/>
        <v>0</v>
      </c>
      <c r="Y372">
        <f t="shared" si="692"/>
        <v>0</v>
      </c>
      <c r="Z372">
        <f t="shared" si="692"/>
        <v>0</v>
      </c>
      <c r="AA372">
        <f t="shared" si="692"/>
        <v>0</v>
      </c>
      <c r="AB372">
        <f t="shared" si="692"/>
        <v>0</v>
      </c>
      <c r="AC372">
        <f t="shared" si="692"/>
        <v>0</v>
      </c>
      <c r="AD372">
        <f t="shared" si="692"/>
        <v>0</v>
      </c>
      <c r="AE372">
        <f t="shared" si="692"/>
        <v>0</v>
      </c>
      <c r="AF372">
        <f t="shared" si="692"/>
        <v>0</v>
      </c>
      <c r="AG372">
        <f t="shared" si="692"/>
        <v>0</v>
      </c>
      <c r="AH372">
        <f t="shared" si="692"/>
        <v>0</v>
      </c>
      <c r="AJ372">
        <f t="shared" ref="AJ372:AU372" si="693">IF(E372=4.5,1,0)</f>
        <v>0</v>
      </c>
      <c r="AK372">
        <f t="shared" si="693"/>
        <v>0</v>
      </c>
      <c r="AL372">
        <f t="shared" si="693"/>
        <v>0</v>
      </c>
      <c r="AM372">
        <f t="shared" si="693"/>
        <v>0</v>
      </c>
      <c r="AN372">
        <f t="shared" si="693"/>
        <v>0</v>
      </c>
      <c r="AO372">
        <f t="shared" si="693"/>
        <v>0</v>
      </c>
      <c r="AP372">
        <f t="shared" si="693"/>
        <v>0</v>
      </c>
      <c r="AQ372">
        <f t="shared" si="693"/>
        <v>0</v>
      </c>
      <c r="AR372">
        <f t="shared" si="693"/>
        <v>0</v>
      </c>
      <c r="AS372">
        <f t="shared" si="693"/>
        <v>0</v>
      </c>
      <c r="AT372">
        <f t="shared" si="693"/>
        <v>0</v>
      </c>
      <c r="AU372">
        <f t="shared" si="693"/>
        <v>0</v>
      </c>
      <c r="BK372" s="346"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5">
      <c r="A373" s="348"/>
      <c r="B373" s="351"/>
      <c r="C373" s="341"/>
      <c r="D373" s="176" t="s">
        <v>42</v>
      </c>
      <c r="E373" s="252"/>
      <c r="F373" s="252"/>
      <c r="G373" s="252"/>
      <c r="H373" s="252"/>
      <c r="I373" s="252"/>
      <c r="J373" s="252"/>
      <c r="K373" s="252"/>
      <c r="L373" s="252"/>
      <c r="M373" s="175"/>
      <c r="N373" s="175"/>
      <c r="O373" s="175"/>
      <c r="P373" s="175"/>
      <c r="Q373" s="183"/>
      <c r="R373" s="35">
        <f>IF(R372&lt;15,0,IF(R372&lt;30,1,IF(R372&lt;45,2,3)))</f>
        <v>0</v>
      </c>
      <c r="S373" s="344"/>
      <c r="AY373" t="str">
        <f t="shared" ref="AY373:BJ373" si="694">IF(AY374="","",COUNTIF($E374:$P374,AY374))</f>
        <v/>
      </c>
      <c r="AZ373" t="str">
        <f t="shared" si="694"/>
        <v/>
      </c>
      <c r="BA373" t="str">
        <f t="shared" si="694"/>
        <v/>
      </c>
      <c r="BB373" t="str">
        <f t="shared" si="694"/>
        <v/>
      </c>
      <c r="BC373" t="str">
        <f t="shared" si="694"/>
        <v/>
      </c>
      <c r="BD373" t="str">
        <f t="shared" si="694"/>
        <v/>
      </c>
      <c r="BE373" t="str">
        <f t="shared" si="694"/>
        <v/>
      </c>
      <c r="BF373" t="str">
        <f t="shared" si="694"/>
        <v/>
      </c>
      <c r="BG373" t="str">
        <f t="shared" si="694"/>
        <v/>
      </c>
      <c r="BH373" t="str">
        <f t="shared" si="694"/>
        <v/>
      </c>
      <c r="BI373" t="str">
        <f t="shared" si="694"/>
        <v/>
      </c>
      <c r="BJ373" t="str">
        <f t="shared" si="694"/>
        <v/>
      </c>
      <c r="BK373" s="346"/>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5">
      <c r="A374" s="349"/>
      <c r="B374" s="352"/>
      <c r="C374" s="342"/>
      <c r="D374" s="177" t="s">
        <v>44</v>
      </c>
      <c r="E374" s="252" t="str">
        <f t="shared" ref="E374:P374" si="695">IF(E372&gt;0,1,"")</f>
        <v/>
      </c>
      <c r="F374" s="252" t="str">
        <f t="shared" si="695"/>
        <v/>
      </c>
      <c r="G374" s="252" t="str">
        <f t="shared" si="695"/>
        <v/>
      </c>
      <c r="H374" s="252" t="str">
        <f t="shared" si="695"/>
        <v/>
      </c>
      <c r="I374" s="252" t="str">
        <f t="shared" si="695"/>
        <v/>
      </c>
      <c r="J374" s="252" t="str">
        <f t="shared" si="695"/>
        <v/>
      </c>
      <c r="K374" s="252" t="str">
        <f t="shared" si="695"/>
        <v/>
      </c>
      <c r="L374" s="252" t="str">
        <f t="shared" si="695"/>
        <v/>
      </c>
      <c r="M374" s="175" t="str">
        <f t="shared" si="695"/>
        <v/>
      </c>
      <c r="N374" s="175" t="str">
        <f t="shared" si="695"/>
        <v/>
      </c>
      <c r="O374" s="175" t="str">
        <f t="shared" si="695"/>
        <v/>
      </c>
      <c r="P374" s="175" t="str">
        <f t="shared" si="695"/>
        <v/>
      </c>
      <c r="Q374" s="184" t="str">
        <f>IF(BK372="","",BK372)</f>
        <v/>
      </c>
      <c r="R374" s="38" t="str">
        <f>IF(BK372="","",BK372)</f>
        <v/>
      </c>
      <c r="S374" s="345"/>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6"/>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5">
      <c r="A375" s="347">
        <v>125</v>
      </c>
      <c r="B375" s="350"/>
      <c r="C375" s="340"/>
      <c r="D375" s="176" t="s">
        <v>38</v>
      </c>
      <c r="E375" s="252"/>
      <c r="F375" s="252"/>
      <c r="G375" s="252"/>
      <c r="H375" s="252"/>
      <c r="I375" s="252"/>
      <c r="J375" s="252"/>
      <c r="K375" s="252"/>
      <c r="L375" s="252"/>
      <c r="M375" s="175"/>
      <c r="N375" s="175"/>
      <c r="O375" s="175"/>
      <c r="P375" s="175"/>
      <c r="Q375" s="183" t="str">
        <f>IF(BK375="","",BX377)</f>
        <v/>
      </c>
      <c r="R375" s="172"/>
      <c r="S375" s="343" t="str">
        <f>IF((COUNTBLANK(E375:Q375)+COUNTBLANK(E376:Q376)+COUNTBLANK(E377:Q377))/3=COUNTBLANK(E375:Q375),"","Bitte alle drei Zeilen ausfüllen")</f>
        <v/>
      </c>
      <c r="W375">
        <f t="shared" ref="W375:AH375" si="696">IF(E375=4.5,E376,0)</f>
        <v>0</v>
      </c>
      <c r="X375">
        <f t="shared" si="696"/>
        <v>0</v>
      </c>
      <c r="Y375">
        <f t="shared" si="696"/>
        <v>0</v>
      </c>
      <c r="Z375">
        <f t="shared" si="696"/>
        <v>0</v>
      </c>
      <c r="AA375">
        <f t="shared" si="696"/>
        <v>0</v>
      </c>
      <c r="AB375">
        <f t="shared" si="696"/>
        <v>0</v>
      </c>
      <c r="AC375">
        <f t="shared" si="696"/>
        <v>0</v>
      </c>
      <c r="AD375">
        <f t="shared" si="696"/>
        <v>0</v>
      </c>
      <c r="AE375">
        <f t="shared" si="696"/>
        <v>0</v>
      </c>
      <c r="AF375">
        <f t="shared" si="696"/>
        <v>0</v>
      </c>
      <c r="AG375">
        <f t="shared" si="696"/>
        <v>0</v>
      </c>
      <c r="AH375">
        <f t="shared" si="696"/>
        <v>0</v>
      </c>
      <c r="AJ375">
        <f t="shared" ref="AJ375:AU375" si="697">IF(E375=4.5,1,0)</f>
        <v>0</v>
      </c>
      <c r="AK375">
        <f t="shared" si="697"/>
        <v>0</v>
      </c>
      <c r="AL375">
        <f t="shared" si="697"/>
        <v>0</v>
      </c>
      <c r="AM375">
        <f t="shared" si="697"/>
        <v>0</v>
      </c>
      <c r="AN375">
        <f t="shared" si="697"/>
        <v>0</v>
      </c>
      <c r="AO375">
        <f t="shared" si="697"/>
        <v>0</v>
      </c>
      <c r="AP375">
        <f t="shared" si="697"/>
        <v>0</v>
      </c>
      <c r="AQ375">
        <f t="shared" si="697"/>
        <v>0</v>
      </c>
      <c r="AR375">
        <f t="shared" si="697"/>
        <v>0</v>
      </c>
      <c r="AS375">
        <f t="shared" si="697"/>
        <v>0</v>
      </c>
      <c r="AT375">
        <f t="shared" si="697"/>
        <v>0</v>
      </c>
      <c r="AU375">
        <f t="shared" si="697"/>
        <v>0</v>
      </c>
      <c r="BK375" s="346"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5">
      <c r="A376" s="348"/>
      <c r="B376" s="351"/>
      <c r="C376" s="341"/>
      <c r="D376" s="176" t="s">
        <v>42</v>
      </c>
      <c r="E376" s="252"/>
      <c r="F376" s="252"/>
      <c r="G376" s="252"/>
      <c r="H376" s="252"/>
      <c r="I376" s="252"/>
      <c r="J376" s="252"/>
      <c r="K376" s="252"/>
      <c r="L376" s="252"/>
      <c r="M376" s="175"/>
      <c r="N376" s="175"/>
      <c r="O376" s="175"/>
      <c r="P376" s="175"/>
      <c r="Q376" s="183"/>
      <c r="R376" s="35">
        <f>IF(R375&lt;15,0,IF(R375&lt;30,1,IF(R375&lt;45,2,3)))</f>
        <v>0</v>
      </c>
      <c r="S376" s="344"/>
      <c r="AY376" t="str">
        <f t="shared" ref="AY376:BJ376" si="698">IF(AY377="","",COUNTIF($E377:$P377,AY377))</f>
        <v/>
      </c>
      <c r="AZ376" t="str">
        <f t="shared" si="698"/>
        <v/>
      </c>
      <c r="BA376" t="str">
        <f t="shared" si="698"/>
        <v/>
      </c>
      <c r="BB376" t="str">
        <f t="shared" si="698"/>
        <v/>
      </c>
      <c r="BC376" t="str">
        <f t="shared" si="698"/>
        <v/>
      </c>
      <c r="BD376" t="str">
        <f t="shared" si="698"/>
        <v/>
      </c>
      <c r="BE376" t="str">
        <f t="shared" si="698"/>
        <v/>
      </c>
      <c r="BF376" t="str">
        <f t="shared" si="698"/>
        <v/>
      </c>
      <c r="BG376" t="str">
        <f t="shared" si="698"/>
        <v/>
      </c>
      <c r="BH376" t="str">
        <f t="shared" si="698"/>
        <v/>
      </c>
      <c r="BI376" t="str">
        <f t="shared" si="698"/>
        <v/>
      </c>
      <c r="BJ376" t="str">
        <f t="shared" si="698"/>
        <v/>
      </c>
      <c r="BK376" s="346"/>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5">
      <c r="A377" s="349"/>
      <c r="B377" s="352"/>
      <c r="C377" s="342"/>
      <c r="D377" s="177" t="s">
        <v>44</v>
      </c>
      <c r="E377" s="252" t="str">
        <f t="shared" ref="E377:P377" si="699">IF(E375&gt;0,1,"")</f>
        <v/>
      </c>
      <c r="F377" s="252" t="str">
        <f t="shared" si="699"/>
        <v/>
      </c>
      <c r="G377" s="252" t="str">
        <f t="shared" si="699"/>
        <v/>
      </c>
      <c r="H377" s="252" t="str">
        <f t="shared" si="699"/>
        <v/>
      </c>
      <c r="I377" s="252" t="str">
        <f t="shared" si="699"/>
        <v/>
      </c>
      <c r="J377" s="252" t="str">
        <f t="shared" si="699"/>
        <v/>
      </c>
      <c r="K377" s="252" t="str">
        <f t="shared" si="699"/>
        <v/>
      </c>
      <c r="L377" s="252" t="str">
        <f t="shared" si="699"/>
        <v/>
      </c>
      <c r="M377" s="175" t="str">
        <f t="shared" si="699"/>
        <v/>
      </c>
      <c r="N377" s="175" t="str">
        <f t="shared" si="699"/>
        <v/>
      </c>
      <c r="O377" s="175" t="str">
        <f t="shared" si="699"/>
        <v/>
      </c>
      <c r="P377" s="175" t="str">
        <f t="shared" si="699"/>
        <v/>
      </c>
      <c r="Q377" s="184" t="str">
        <f>IF(BK375="","",BK375)</f>
        <v/>
      </c>
      <c r="R377" s="38" t="str">
        <f>IF(BK375="","",BK375)</f>
        <v/>
      </c>
      <c r="S377" s="345"/>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6"/>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5">
      <c r="A378" s="347">
        <v>126</v>
      </c>
      <c r="B378" s="350"/>
      <c r="C378" s="340"/>
      <c r="D378" s="176" t="s">
        <v>38</v>
      </c>
      <c r="E378" s="252"/>
      <c r="F378" s="252"/>
      <c r="G378" s="252"/>
      <c r="H378" s="252"/>
      <c r="I378" s="252"/>
      <c r="J378" s="252"/>
      <c r="K378" s="252"/>
      <c r="L378" s="252"/>
      <c r="M378" s="175"/>
      <c r="N378" s="175"/>
      <c r="O378" s="175"/>
      <c r="P378" s="175"/>
      <c r="Q378" s="183" t="str">
        <f>IF(BK378="","",BX380)</f>
        <v/>
      </c>
      <c r="R378" s="172"/>
      <c r="S378" s="343" t="str">
        <f>IF((COUNTBLANK(E378:Q378)+COUNTBLANK(E379:Q379)+COUNTBLANK(E380:Q380))/3=COUNTBLANK(E378:Q378),"","Bitte alle drei Zeilen ausfüllen")</f>
        <v/>
      </c>
      <c r="W378">
        <f t="shared" ref="W378:AH378" si="700">IF(E378=4.5,E379,0)</f>
        <v>0</v>
      </c>
      <c r="X378">
        <f t="shared" si="700"/>
        <v>0</v>
      </c>
      <c r="Y378">
        <f t="shared" si="700"/>
        <v>0</v>
      </c>
      <c r="Z378">
        <f t="shared" si="700"/>
        <v>0</v>
      </c>
      <c r="AA378">
        <f t="shared" si="700"/>
        <v>0</v>
      </c>
      <c r="AB378">
        <f t="shared" si="700"/>
        <v>0</v>
      </c>
      <c r="AC378">
        <f t="shared" si="700"/>
        <v>0</v>
      </c>
      <c r="AD378">
        <f t="shared" si="700"/>
        <v>0</v>
      </c>
      <c r="AE378">
        <f t="shared" si="700"/>
        <v>0</v>
      </c>
      <c r="AF378">
        <f t="shared" si="700"/>
        <v>0</v>
      </c>
      <c r="AG378">
        <f t="shared" si="700"/>
        <v>0</v>
      </c>
      <c r="AH378">
        <f t="shared" si="700"/>
        <v>0</v>
      </c>
      <c r="AJ378">
        <f t="shared" ref="AJ378:AU378" si="701">IF(E378=4.5,1,0)</f>
        <v>0</v>
      </c>
      <c r="AK378">
        <f t="shared" si="701"/>
        <v>0</v>
      </c>
      <c r="AL378">
        <f t="shared" si="701"/>
        <v>0</v>
      </c>
      <c r="AM378">
        <f t="shared" si="701"/>
        <v>0</v>
      </c>
      <c r="AN378">
        <f t="shared" si="701"/>
        <v>0</v>
      </c>
      <c r="AO378">
        <f t="shared" si="701"/>
        <v>0</v>
      </c>
      <c r="AP378">
        <f t="shared" si="701"/>
        <v>0</v>
      </c>
      <c r="AQ378">
        <f t="shared" si="701"/>
        <v>0</v>
      </c>
      <c r="AR378">
        <f t="shared" si="701"/>
        <v>0</v>
      </c>
      <c r="AS378">
        <f t="shared" si="701"/>
        <v>0</v>
      </c>
      <c r="AT378">
        <f t="shared" si="701"/>
        <v>0</v>
      </c>
      <c r="AU378">
        <f t="shared" si="701"/>
        <v>0</v>
      </c>
      <c r="BK378" s="346"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5">
      <c r="A379" s="348"/>
      <c r="B379" s="351"/>
      <c r="C379" s="341"/>
      <c r="D379" s="176" t="s">
        <v>42</v>
      </c>
      <c r="E379" s="252"/>
      <c r="F379" s="252"/>
      <c r="G379" s="252"/>
      <c r="H379" s="252"/>
      <c r="I379" s="252"/>
      <c r="J379" s="252"/>
      <c r="K379" s="252"/>
      <c r="L379" s="252"/>
      <c r="M379" s="175"/>
      <c r="N379" s="175"/>
      <c r="O379" s="175"/>
      <c r="P379" s="175"/>
      <c r="Q379" s="183"/>
      <c r="R379" s="35">
        <f>IF(R378&lt;15,0,IF(R378&lt;30,1,IF(R378&lt;45,2,3)))</f>
        <v>0</v>
      </c>
      <c r="S379" s="344"/>
      <c r="AY379" t="str">
        <f t="shared" ref="AY379:BJ379" si="702">IF(AY380="","",COUNTIF($E380:$P380,AY380))</f>
        <v/>
      </c>
      <c r="AZ379" t="str">
        <f t="shared" si="702"/>
        <v/>
      </c>
      <c r="BA379" t="str">
        <f t="shared" si="702"/>
        <v/>
      </c>
      <c r="BB379" t="str">
        <f t="shared" si="702"/>
        <v/>
      </c>
      <c r="BC379" t="str">
        <f t="shared" si="702"/>
        <v/>
      </c>
      <c r="BD379" t="str">
        <f t="shared" si="702"/>
        <v/>
      </c>
      <c r="BE379" t="str">
        <f t="shared" si="702"/>
        <v/>
      </c>
      <c r="BF379" t="str">
        <f t="shared" si="702"/>
        <v/>
      </c>
      <c r="BG379" t="str">
        <f t="shared" si="702"/>
        <v/>
      </c>
      <c r="BH379" t="str">
        <f t="shared" si="702"/>
        <v/>
      </c>
      <c r="BI379" t="str">
        <f t="shared" si="702"/>
        <v/>
      </c>
      <c r="BJ379" t="str">
        <f t="shared" si="702"/>
        <v/>
      </c>
      <c r="BK379" s="346"/>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5">
      <c r="A380" s="349"/>
      <c r="B380" s="352"/>
      <c r="C380" s="342"/>
      <c r="D380" s="177" t="s">
        <v>44</v>
      </c>
      <c r="E380" s="252" t="str">
        <f t="shared" ref="E380:P380" si="703">IF(E378&gt;0,1,"")</f>
        <v/>
      </c>
      <c r="F380" s="252" t="str">
        <f t="shared" si="703"/>
        <v/>
      </c>
      <c r="G380" s="252" t="str">
        <f t="shared" si="703"/>
        <v/>
      </c>
      <c r="H380" s="252" t="str">
        <f t="shared" si="703"/>
        <v/>
      </c>
      <c r="I380" s="252" t="str">
        <f t="shared" si="703"/>
        <v/>
      </c>
      <c r="J380" s="252" t="str">
        <f t="shared" si="703"/>
        <v/>
      </c>
      <c r="K380" s="252" t="str">
        <f t="shared" si="703"/>
        <v/>
      </c>
      <c r="L380" s="252" t="str">
        <f t="shared" si="703"/>
        <v/>
      </c>
      <c r="M380" s="175" t="str">
        <f t="shared" si="703"/>
        <v/>
      </c>
      <c r="N380" s="175" t="str">
        <f t="shared" si="703"/>
        <v/>
      </c>
      <c r="O380" s="175" t="str">
        <f t="shared" si="703"/>
        <v/>
      </c>
      <c r="P380" s="175" t="str">
        <f t="shared" si="703"/>
        <v/>
      </c>
      <c r="Q380" s="184" t="str">
        <f>IF(BK378="","",BK378)</f>
        <v/>
      </c>
      <c r="R380" s="38" t="str">
        <f>IF(BK378="","",BK378)</f>
        <v/>
      </c>
      <c r="S380" s="345"/>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6"/>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5">
      <c r="A381" s="347">
        <v>127</v>
      </c>
      <c r="B381" s="350"/>
      <c r="C381" s="340"/>
      <c r="D381" s="176" t="s">
        <v>38</v>
      </c>
      <c r="E381" s="252"/>
      <c r="F381" s="252"/>
      <c r="G381" s="252"/>
      <c r="H381" s="252"/>
      <c r="I381" s="252"/>
      <c r="J381" s="252"/>
      <c r="K381" s="252"/>
      <c r="L381" s="252"/>
      <c r="M381" s="175"/>
      <c r="N381" s="175"/>
      <c r="O381" s="175"/>
      <c r="P381" s="175"/>
      <c r="Q381" s="183" t="str">
        <f>IF(BK381="","",BX383)</f>
        <v/>
      </c>
      <c r="R381" s="172"/>
      <c r="S381" s="343" t="str">
        <f>IF((COUNTBLANK(E381:Q381)+COUNTBLANK(E382:Q382)+COUNTBLANK(E383:Q383))/3=COUNTBLANK(E381:Q381),"","Bitte alle drei Zeilen ausfüllen")</f>
        <v/>
      </c>
      <c r="W381">
        <f t="shared" ref="W381:AH381" si="704">IF(E381=4.5,E382,0)</f>
        <v>0</v>
      </c>
      <c r="X381">
        <f t="shared" si="704"/>
        <v>0</v>
      </c>
      <c r="Y381">
        <f t="shared" si="704"/>
        <v>0</v>
      </c>
      <c r="Z381">
        <f t="shared" si="704"/>
        <v>0</v>
      </c>
      <c r="AA381">
        <f t="shared" si="704"/>
        <v>0</v>
      </c>
      <c r="AB381">
        <f t="shared" si="704"/>
        <v>0</v>
      </c>
      <c r="AC381">
        <f t="shared" si="704"/>
        <v>0</v>
      </c>
      <c r="AD381">
        <f t="shared" si="704"/>
        <v>0</v>
      </c>
      <c r="AE381">
        <f t="shared" si="704"/>
        <v>0</v>
      </c>
      <c r="AF381">
        <f t="shared" si="704"/>
        <v>0</v>
      </c>
      <c r="AG381">
        <f t="shared" si="704"/>
        <v>0</v>
      </c>
      <c r="AH381">
        <f t="shared" si="704"/>
        <v>0</v>
      </c>
      <c r="AJ381">
        <f t="shared" ref="AJ381:AU381" si="705">IF(E381=4.5,1,0)</f>
        <v>0</v>
      </c>
      <c r="AK381">
        <f t="shared" si="705"/>
        <v>0</v>
      </c>
      <c r="AL381">
        <f t="shared" si="705"/>
        <v>0</v>
      </c>
      <c r="AM381">
        <f t="shared" si="705"/>
        <v>0</v>
      </c>
      <c r="AN381">
        <f t="shared" si="705"/>
        <v>0</v>
      </c>
      <c r="AO381">
        <f t="shared" si="705"/>
        <v>0</v>
      </c>
      <c r="AP381">
        <f t="shared" si="705"/>
        <v>0</v>
      </c>
      <c r="AQ381">
        <f t="shared" si="705"/>
        <v>0</v>
      </c>
      <c r="AR381">
        <f t="shared" si="705"/>
        <v>0</v>
      </c>
      <c r="AS381">
        <f t="shared" si="705"/>
        <v>0</v>
      </c>
      <c r="AT381">
        <f t="shared" si="705"/>
        <v>0</v>
      </c>
      <c r="AU381">
        <f t="shared" si="705"/>
        <v>0</v>
      </c>
      <c r="BK381" s="346"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5">
      <c r="A382" s="348"/>
      <c r="B382" s="351"/>
      <c r="C382" s="341"/>
      <c r="D382" s="176" t="s">
        <v>42</v>
      </c>
      <c r="E382" s="252"/>
      <c r="F382" s="252"/>
      <c r="G382" s="252"/>
      <c r="H382" s="252"/>
      <c r="I382" s="252"/>
      <c r="J382" s="252"/>
      <c r="K382" s="252"/>
      <c r="L382" s="252"/>
      <c r="M382" s="175"/>
      <c r="N382" s="175"/>
      <c r="O382" s="175"/>
      <c r="P382" s="175"/>
      <c r="Q382" s="183"/>
      <c r="R382" s="35">
        <f>IF(R381&lt;15,0,IF(R381&lt;30,1,IF(R381&lt;45,2,3)))</f>
        <v>0</v>
      </c>
      <c r="S382" s="344"/>
      <c r="AY382" t="str">
        <f t="shared" ref="AY382:BJ382" si="706">IF(AY383="","",COUNTIF($E383:$P383,AY383))</f>
        <v/>
      </c>
      <c r="AZ382" t="str">
        <f t="shared" si="706"/>
        <v/>
      </c>
      <c r="BA382" t="str">
        <f t="shared" si="706"/>
        <v/>
      </c>
      <c r="BB382" t="str">
        <f t="shared" si="706"/>
        <v/>
      </c>
      <c r="BC382" t="str">
        <f t="shared" si="706"/>
        <v/>
      </c>
      <c r="BD382" t="str">
        <f t="shared" si="706"/>
        <v/>
      </c>
      <c r="BE382" t="str">
        <f t="shared" si="706"/>
        <v/>
      </c>
      <c r="BF382" t="str">
        <f t="shared" si="706"/>
        <v/>
      </c>
      <c r="BG382" t="str">
        <f t="shared" si="706"/>
        <v/>
      </c>
      <c r="BH382" t="str">
        <f t="shared" si="706"/>
        <v/>
      </c>
      <c r="BI382" t="str">
        <f t="shared" si="706"/>
        <v/>
      </c>
      <c r="BJ382" t="str">
        <f t="shared" si="706"/>
        <v/>
      </c>
      <c r="BK382" s="346"/>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5">
      <c r="A383" s="349"/>
      <c r="B383" s="352"/>
      <c r="C383" s="342"/>
      <c r="D383" s="177" t="s">
        <v>44</v>
      </c>
      <c r="E383" s="252" t="str">
        <f t="shared" ref="E383:P383" si="707">IF(E381&gt;0,1,"")</f>
        <v/>
      </c>
      <c r="F383" s="252" t="str">
        <f t="shared" si="707"/>
        <v/>
      </c>
      <c r="G383" s="252" t="str">
        <f t="shared" si="707"/>
        <v/>
      </c>
      <c r="H383" s="252" t="str">
        <f t="shared" si="707"/>
        <v/>
      </c>
      <c r="I383" s="252" t="str">
        <f t="shared" si="707"/>
        <v/>
      </c>
      <c r="J383" s="252" t="str">
        <f t="shared" si="707"/>
        <v/>
      </c>
      <c r="K383" s="252" t="str">
        <f t="shared" si="707"/>
        <v/>
      </c>
      <c r="L383" s="252" t="str">
        <f t="shared" si="707"/>
        <v/>
      </c>
      <c r="M383" s="175" t="str">
        <f t="shared" si="707"/>
        <v/>
      </c>
      <c r="N383" s="175" t="str">
        <f t="shared" si="707"/>
        <v/>
      </c>
      <c r="O383" s="175" t="str">
        <f t="shared" si="707"/>
        <v/>
      </c>
      <c r="P383" s="175" t="str">
        <f t="shared" si="707"/>
        <v/>
      </c>
      <c r="Q383" s="184" t="str">
        <f>IF(BK381="","",BK381)</f>
        <v/>
      </c>
      <c r="R383" s="38" t="str">
        <f>IF(BK381="","",BK381)</f>
        <v/>
      </c>
      <c r="S383" s="345"/>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6"/>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5">
      <c r="A384" s="347">
        <v>128</v>
      </c>
      <c r="B384" s="350"/>
      <c r="C384" s="340"/>
      <c r="D384" s="176" t="s">
        <v>38</v>
      </c>
      <c r="E384" s="252"/>
      <c r="F384" s="252"/>
      <c r="G384" s="252"/>
      <c r="H384" s="252"/>
      <c r="I384" s="252"/>
      <c r="J384" s="252"/>
      <c r="K384" s="252"/>
      <c r="L384" s="252"/>
      <c r="M384" s="175"/>
      <c r="N384" s="175"/>
      <c r="O384" s="175"/>
      <c r="P384" s="175"/>
      <c r="Q384" s="183" t="str">
        <f>IF(BK384="","",BX386)</f>
        <v/>
      </c>
      <c r="R384" s="172"/>
      <c r="S384" s="343" t="str">
        <f>IF((COUNTBLANK(E384:Q384)+COUNTBLANK(E385:Q385)+COUNTBLANK(E386:Q386))/3=COUNTBLANK(E384:Q384),"","Bitte alle drei Zeilen ausfüllen")</f>
        <v/>
      </c>
      <c r="W384">
        <f t="shared" ref="W384:AH384" si="708">IF(E384=4.5,E385,0)</f>
        <v>0</v>
      </c>
      <c r="X384">
        <f t="shared" si="708"/>
        <v>0</v>
      </c>
      <c r="Y384">
        <f t="shared" si="708"/>
        <v>0</v>
      </c>
      <c r="Z384">
        <f t="shared" si="708"/>
        <v>0</v>
      </c>
      <c r="AA384">
        <f t="shared" si="708"/>
        <v>0</v>
      </c>
      <c r="AB384">
        <f t="shared" si="708"/>
        <v>0</v>
      </c>
      <c r="AC384">
        <f t="shared" si="708"/>
        <v>0</v>
      </c>
      <c r="AD384">
        <f t="shared" si="708"/>
        <v>0</v>
      </c>
      <c r="AE384">
        <f t="shared" si="708"/>
        <v>0</v>
      </c>
      <c r="AF384">
        <f t="shared" si="708"/>
        <v>0</v>
      </c>
      <c r="AG384">
        <f t="shared" si="708"/>
        <v>0</v>
      </c>
      <c r="AH384">
        <f t="shared" si="708"/>
        <v>0</v>
      </c>
      <c r="AJ384">
        <f t="shared" ref="AJ384:AU384" si="709">IF(E384=4.5,1,0)</f>
        <v>0</v>
      </c>
      <c r="AK384">
        <f t="shared" si="709"/>
        <v>0</v>
      </c>
      <c r="AL384">
        <f t="shared" si="709"/>
        <v>0</v>
      </c>
      <c r="AM384">
        <f t="shared" si="709"/>
        <v>0</v>
      </c>
      <c r="AN384">
        <f t="shared" si="709"/>
        <v>0</v>
      </c>
      <c r="AO384">
        <f t="shared" si="709"/>
        <v>0</v>
      </c>
      <c r="AP384">
        <f t="shared" si="709"/>
        <v>0</v>
      </c>
      <c r="AQ384">
        <f t="shared" si="709"/>
        <v>0</v>
      </c>
      <c r="AR384">
        <f t="shared" si="709"/>
        <v>0</v>
      </c>
      <c r="AS384">
        <f t="shared" si="709"/>
        <v>0</v>
      </c>
      <c r="AT384">
        <f t="shared" si="709"/>
        <v>0</v>
      </c>
      <c r="AU384">
        <f t="shared" si="709"/>
        <v>0</v>
      </c>
      <c r="BK384" s="346"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5">
      <c r="A385" s="348"/>
      <c r="B385" s="351"/>
      <c r="C385" s="341"/>
      <c r="D385" s="176" t="s">
        <v>42</v>
      </c>
      <c r="E385" s="252"/>
      <c r="F385" s="252"/>
      <c r="G385" s="252"/>
      <c r="H385" s="252"/>
      <c r="I385" s="252"/>
      <c r="J385" s="252"/>
      <c r="K385" s="252"/>
      <c r="L385" s="252"/>
      <c r="M385" s="175"/>
      <c r="N385" s="175"/>
      <c r="O385" s="175"/>
      <c r="P385" s="175"/>
      <c r="Q385" s="183"/>
      <c r="R385" s="35">
        <f>IF(R384&lt;15,0,IF(R384&lt;30,1,IF(R384&lt;45,2,3)))</f>
        <v>0</v>
      </c>
      <c r="S385" s="344"/>
      <c r="AY385" t="str">
        <f t="shared" ref="AY385:BJ385" si="710">IF(AY386="","",COUNTIF($E386:$P386,AY386))</f>
        <v/>
      </c>
      <c r="AZ385" t="str">
        <f t="shared" si="710"/>
        <v/>
      </c>
      <c r="BA385" t="str">
        <f t="shared" si="710"/>
        <v/>
      </c>
      <c r="BB385" t="str">
        <f t="shared" si="710"/>
        <v/>
      </c>
      <c r="BC385" t="str">
        <f t="shared" si="710"/>
        <v/>
      </c>
      <c r="BD385" t="str">
        <f t="shared" si="710"/>
        <v/>
      </c>
      <c r="BE385" t="str">
        <f t="shared" si="710"/>
        <v/>
      </c>
      <c r="BF385" t="str">
        <f t="shared" si="710"/>
        <v/>
      </c>
      <c r="BG385" t="str">
        <f t="shared" si="710"/>
        <v/>
      </c>
      <c r="BH385" t="str">
        <f t="shared" si="710"/>
        <v/>
      </c>
      <c r="BI385" t="str">
        <f t="shared" si="710"/>
        <v/>
      </c>
      <c r="BJ385" t="str">
        <f t="shared" si="710"/>
        <v/>
      </c>
      <c r="BK385" s="346"/>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5">
      <c r="A386" s="349"/>
      <c r="B386" s="352"/>
      <c r="C386" s="342"/>
      <c r="D386" s="177" t="s">
        <v>44</v>
      </c>
      <c r="E386" s="252" t="str">
        <f t="shared" ref="E386:P386" si="711">IF(E384&gt;0,1,"")</f>
        <v/>
      </c>
      <c r="F386" s="252" t="str">
        <f t="shared" si="711"/>
        <v/>
      </c>
      <c r="G386" s="252" t="str">
        <f t="shared" si="711"/>
        <v/>
      </c>
      <c r="H386" s="252" t="str">
        <f t="shared" si="711"/>
        <v/>
      </c>
      <c r="I386" s="252" t="str">
        <f t="shared" si="711"/>
        <v/>
      </c>
      <c r="J386" s="252" t="str">
        <f t="shared" si="711"/>
        <v/>
      </c>
      <c r="K386" s="252" t="str">
        <f t="shared" si="711"/>
        <v/>
      </c>
      <c r="L386" s="252" t="str">
        <f t="shared" si="711"/>
        <v/>
      </c>
      <c r="M386" s="175" t="str">
        <f t="shared" si="711"/>
        <v/>
      </c>
      <c r="N386" s="175" t="str">
        <f t="shared" si="711"/>
        <v/>
      </c>
      <c r="O386" s="175" t="str">
        <f t="shared" si="711"/>
        <v/>
      </c>
      <c r="P386" s="175" t="str">
        <f t="shared" si="711"/>
        <v/>
      </c>
      <c r="Q386" s="184" t="str">
        <f>IF(BK384="","",BK384)</f>
        <v/>
      </c>
      <c r="R386" s="38" t="str">
        <f>IF(BK384="","",BK384)</f>
        <v/>
      </c>
      <c r="S386" s="345"/>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6"/>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5">
      <c r="A387" s="347">
        <v>129</v>
      </c>
      <c r="B387" s="350"/>
      <c r="C387" s="340"/>
      <c r="D387" s="176" t="s">
        <v>38</v>
      </c>
      <c r="E387" s="252"/>
      <c r="F387" s="252"/>
      <c r="G387" s="252"/>
      <c r="H387" s="252"/>
      <c r="I387" s="252"/>
      <c r="J387" s="252"/>
      <c r="K387" s="252"/>
      <c r="L387" s="252"/>
      <c r="M387" s="175"/>
      <c r="N387" s="175"/>
      <c r="O387" s="175"/>
      <c r="P387" s="175"/>
      <c r="Q387" s="183" t="str">
        <f>IF(BK387="","",BX389)</f>
        <v/>
      </c>
      <c r="R387" s="172"/>
      <c r="S387" s="343" t="str">
        <f>IF((COUNTBLANK(E387:Q387)+COUNTBLANK(E388:Q388)+COUNTBLANK(E389:Q389))/3=COUNTBLANK(E387:Q387),"","Bitte alle drei Zeilen ausfüllen")</f>
        <v/>
      </c>
      <c r="W387">
        <f t="shared" ref="W387:AH387" si="712">IF(E387=4.5,E388,0)</f>
        <v>0</v>
      </c>
      <c r="X387">
        <f t="shared" si="712"/>
        <v>0</v>
      </c>
      <c r="Y387">
        <f t="shared" si="712"/>
        <v>0</v>
      </c>
      <c r="Z387">
        <f t="shared" si="712"/>
        <v>0</v>
      </c>
      <c r="AA387">
        <f t="shared" si="712"/>
        <v>0</v>
      </c>
      <c r="AB387">
        <f t="shared" si="712"/>
        <v>0</v>
      </c>
      <c r="AC387">
        <f t="shared" si="712"/>
        <v>0</v>
      </c>
      <c r="AD387">
        <f t="shared" si="712"/>
        <v>0</v>
      </c>
      <c r="AE387">
        <f t="shared" si="712"/>
        <v>0</v>
      </c>
      <c r="AF387">
        <f t="shared" si="712"/>
        <v>0</v>
      </c>
      <c r="AG387">
        <f t="shared" si="712"/>
        <v>0</v>
      </c>
      <c r="AH387">
        <f t="shared" si="712"/>
        <v>0</v>
      </c>
      <c r="AJ387">
        <f t="shared" ref="AJ387:AU387" si="713">IF(E387=4.5,1,0)</f>
        <v>0</v>
      </c>
      <c r="AK387">
        <f t="shared" si="713"/>
        <v>0</v>
      </c>
      <c r="AL387">
        <f t="shared" si="713"/>
        <v>0</v>
      </c>
      <c r="AM387">
        <f t="shared" si="713"/>
        <v>0</v>
      </c>
      <c r="AN387">
        <f t="shared" si="713"/>
        <v>0</v>
      </c>
      <c r="AO387">
        <f t="shared" si="713"/>
        <v>0</v>
      </c>
      <c r="AP387">
        <f t="shared" si="713"/>
        <v>0</v>
      </c>
      <c r="AQ387">
        <f t="shared" si="713"/>
        <v>0</v>
      </c>
      <c r="AR387">
        <f t="shared" si="713"/>
        <v>0</v>
      </c>
      <c r="AS387">
        <f t="shared" si="713"/>
        <v>0</v>
      </c>
      <c r="AT387">
        <f t="shared" si="713"/>
        <v>0</v>
      </c>
      <c r="AU387">
        <f t="shared" si="713"/>
        <v>0</v>
      </c>
      <c r="BK387" s="346"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5">
      <c r="A388" s="348"/>
      <c r="B388" s="351"/>
      <c r="C388" s="341"/>
      <c r="D388" s="176" t="s">
        <v>42</v>
      </c>
      <c r="E388" s="252"/>
      <c r="F388" s="252"/>
      <c r="G388" s="252"/>
      <c r="H388" s="252"/>
      <c r="I388" s="252"/>
      <c r="J388" s="252"/>
      <c r="K388" s="252"/>
      <c r="L388" s="252"/>
      <c r="M388" s="175"/>
      <c r="N388" s="175"/>
      <c r="O388" s="175"/>
      <c r="P388" s="175"/>
      <c r="Q388" s="183"/>
      <c r="R388" s="35">
        <f>IF(R387&lt;15,0,IF(R387&lt;30,1,IF(R387&lt;45,2,3)))</f>
        <v>0</v>
      </c>
      <c r="S388" s="344"/>
      <c r="AY388" t="str">
        <f t="shared" ref="AY388:BJ388" si="714">IF(AY389="","",COUNTIF($E389:$P389,AY389))</f>
        <v/>
      </c>
      <c r="AZ388" t="str">
        <f t="shared" si="714"/>
        <v/>
      </c>
      <c r="BA388" t="str">
        <f t="shared" si="714"/>
        <v/>
      </c>
      <c r="BB388" t="str">
        <f t="shared" si="714"/>
        <v/>
      </c>
      <c r="BC388" t="str">
        <f t="shared" si="714"/>
        <v/>
      </c>
      <c r="BD388" t="str">
        <f t="shared" si="714"/>
        <v/>
      </c>
      <c r="BE388" t="str">
        <f t="shared" si="714"/>
        <v/>
      </c>
      <c r="BF388" t="str">
        <f t="shared" si="714"/>
        <v/>
      </c>
      <c r="BG388" t="str">
        <f t="shared" si="714"/>
        <v/>
      </c>
      <c r="BH388" t="str">
        <f t="shared" si="714"/>
        <v/>
      </c>
      <c r="BI388" t="str">
        <f t="shared" si="714"/>
        <v/>
      </c>
      <c r="BJ388" t="str">
        <f t="shared" si="714"/>
        <v/>
      </c>
      <c r="BK388" s="346"/>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5">
      <c r="A389" s="349"/>
      <c r="B389" s="352"/>
      <c r="C389" s="342"/>
      <c r="D389" s="177" t="s">
        <v>44</v>
      </c>
      <c r="E389" s="252" t="str">
        <f t="shared" ref="E389:P389" si="715">IF(E387&gt;0,1,"")</f>
        <v/>
      </c>
      <c r="F389" s="252" t="str">
        <f t="shared" si="715"/>
        <v/>
      </c>
      <c r="G389" s="252" t="str">
        <f t="shared" si="715"/>
        <v/>
      </c>
      <c r="H389" s="252" t="str">
        <f t="shared" si="715"/>
        <v/>
      </c>
      <c r="I389" s="252" t="str">
        <f t="shared" si="715"/>
        <v/>
      </c>
      <c r="J389" s="252" t="str">
        <f t="shared" si="715"/>
        <v/>
      </c>
      <c r="K389" s="252" t="str">
        <f t="shared" si="715"/>
        <v/>
      </c>
      <c r="L389" s="252" t="str">
        <f t="shared" si="715"/>
        <v/>
      </c>
      <c r="M389" s="175" t="str">
        <f t="shared" si="715"/>
        <v/>
      </c>
      <c r="N389" s="175" t="str">
        <f t="shared" si="715"/>
        <v/>
      </c>
      <c r="O389" s="175" t="str">
        <f t="shared" si="715"/>
        <v/>
      </c>
      <c r="P389" s="175" t="str">
        <f t="shared" si="715"/>
        <v/>
      </c>
      <c r="Q389" s="184" t="str">
        <f>IF(BK387="","",BK387)</f>
        <v/>
      </c>
      <c r="R389" s="38" t="str">
        <f>IF(BK387="","",BK387)</f>
        <v/>
      </c>
      <c r="S389" s="345"/>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6"/>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5">
      <c r="A390" s="347">
        <v>130</v>
      </c>
      <c r="B390" s="350"/>
      <c r="C390" s="340"/>
      <c r="D390" s="176" t="s">
        <v>38</v>
      </c>
      <c r="E390" s="252"/>
      <c r="F390" s="252"/>
      <c r="G390" s="252"/>
      <c r="H390" s="252"/>
      <c r="I390" s="252"/>
      <c r="J390" s="252"/>
      <c r="K390" s="252"/>
      <c r="L390" s="252"/>
      <c r="M390" s="175"/>
      <c r="N390" s="175"/>
      <c r="O390" s="175"/>
      <c r="P390" s="175"/>
      <c r="Q390" s="183" t="str">
        <f>IF(BK390="","",BX392)</f>
        <v/>
      </c>
      <c r="R390" s="172"/>
      <c r="S390" s="343" t="str">
        <f>IF((COUNTBLANK(E390:Q390)+COUNTBLANK(E391:Q391)+COUNTBLANK(E392:Q392))/3=COUNTBLANK(E390:Q390),"","Bitte alle drei Zeilen ausfüllen")</f>
        <v/>
      </c>
      <c r="W390">
        <f t="shared" ref="W390:AH390" si="716">IF(E390=4.5,E391,0)</f>
        <v>0</v>
      </c>
      <c r="X390">
        <f t="shared" si="716"/>
        <v>0</v>
      </c>
      <c r="Y390">
        <f t="shared" si="716"/>
        <v>0</v>
      </c>
      <c r="Z390">
        <f t="shared" si="716"/>
        <v>0</v>
      </c>
      <c r="AA390">
        <f t="shared" si="716"/>
        <v>0</v>
      </c>
      <c r="AB390">
        <f t="shared" si="716"/>
        <v>0</v>
      </c>
      <c r="AC390">
        <f t="shared" si="716"/>
        <v>0</v>
      </c>
      <c r="AD390">
        <f t="shared" si="716"/>
        <v>0</v>
      </c>
      <c r="AE390">
        <f t="shared" si="716"/>
        <v>0</v>
      </c>
      <c r="AF390">
        <f t="shared" si="716"/>
        <v>0</v>
      </c>
      <c r="AG390">
        <f t="shared" si="716"/>
        <v>0</v>
      </c>
      <c r="AH390">
        <f t="shared" si="716"/>
        <v>0</v>
      </c>
      <c r="AJ390">
        <f t="shared" ref="AJ390:AU390" si="717">IF(E390=4.5,1,0)</f>
        <v>0</v>
      </c>
      <c r="AK390">
        <f t="shared" si="717"/>
        <v>0</v>
      </c>
      <c r="AL390">
        <f t="shared" si="717"/>
        <v>0</v>
      </c>
      <c r="AM390">
        <f t="shared" si="717"/>
        <v>0</v>
      </c>
      <c r="AN390">
        <f t="shared" si="717"/>
        <v>0</v>
      </c>
      <c r="AO390">
        <f t="shared" si="717"/>
        <v>0</v>
      </c>
      <c r="AP390">
        <f t="shared" si="717"/>
        <v>0</v>
      </c>
      <c r="AQ390">
        <f t="shared" si="717"/>
        <v>0</v>
      </c>
      <c r="AR390">
        <f t="shared" si="717"/>
        <v>0</v>
      </c>
      <c r="AS390">
        <f t="shared" si="717"/>
        <v>0</v>
      </c>
      <c r="AT390">
        <f t="shared" si="717"/>
        <v>0</v>
      </c>
      <c r="AU390">
        <f t="shared" si="717"/>
        <v>0</v>
      </c>
      <c r="BK390" s="346"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5">
      <c r="A391" s="348"/>
      <c r="B391" s="351"/>
      <c r="C391" s="341"/>
      <c r="D391" s="176" t="s">
        <v>42</v>
      </c>
      <c r="E391" s="252"/>
      <c r="F391" s="252"/>
      <c r="G391" s="252"/>
      <c r="H391" s="252"/>
      <c r="I391" s="252"/>
      <c r="J391" s="252"/>
      <c r="K391" s="252"/>
      <c r="L391" s="252"/>
      <c r="M391" s="175"/>
      <c r="N391" s="175"/>
      <c r="O391" s="175"/>
      <c r="P391" s="175"/>
      <c r="Q391" s="183"/>
      <c r="R391" s="35">
        <f>IF(R390&lt;15,0,IF(R390&lt;30,1,IF(R390&lt;45,2,3)))</f>
        <v>0</v>
      </c>
      <c r="S391" s="344"/>
      <c r="AY391" t="str">
        <f t="shared" ref="AY391:BJ391" si="718">IF(AY392="","",COUNTIF($E392:$P392,AY392))</f>
        <v/>
      </c>
      <c r="AZ391" t="str">
        <f t="shared" si="718"/>
        <v/>
      </c>
      <c r="BA391" t="str">
        <f t="shared" si="718"/>
        <v/>
      </c>
      <c r="BB391" t="str">
        <f t="shared" si="718"/>
        <v/>
      </c>
      <c r="BC391" t="str">
        <f t="shared" si="718"/>
        <v/>
      </c>
      <c r="BD391" t="str">
        <f t="shared" si="718"/>
        <v/>
      </c>
      <c r="BE391" t="str">
        <f t="shared" si="718"/>
        <v/>
      </c>
      <c r="BF391" t="str">
        <f t="shared" si="718"/>
        <v/>
      </c>
      <c r="BG391" t="str">
        <f t="shared" si="718"/>
        <v/>
      </c>
      <c r="BH391" t="str">
        <f t="shared" si="718"/>
        <v/>
      </c>
      <c r="BI391" t="str">
        <f t="shared" si="718"/>
        <v/>
      </c>
      <c r="BJ391" t="str">
        <f t="shared" si="718"/>
        <v/>
      </c>
      <c r="BK391" s="346"/>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5">
      <c r="A392" s="349"/>
      <c r="B392" s="352"/>
      <c r="C392" s="342"/>
      <c r="D392" s="177" t="s">
        <v>44</v>
      </c>
      <c r="E392" s="252" t="str">
        <f t="shared" ref="E392:P392" si="719">IF(E390&gt;0,1,"")</f>
        <v/>
      </c>
      <c r="F392" s="252" t="str">
        <f t="shared" si="719"/>
        <v/>
      </c>
      <c r="G392" s="252" t="str">
        <f t="shared" si="719"/>
        <v/>
      </c>
      <c r="H392" s="252" t="str">
        <f t="shared" si="719"/>
        <v/>
      </c>
      <c r="I392" s="252" t="str">
        <f t="shared" si="719"/>
        <v/>
      </c>
      <c r="J392" s="252" t="str">
        <f t="shared" si="719"/>
        <v/>
      </c>
      <c r="K392" s="252" t="str">
        <f t="shared" si="719"/>
        <v/>
      </c>
      <c r="L392" s="252" t="str">
        <f t="shared" si="719"/>
        <v/>
      </c>
      <c r="M392" s="175" t="str">
        <f t="shared" si="719"/>
        <v/>
      </c>
      <c r="N392" s="175" t="str">
        <f t="shared" si="719"/>
        <v/>
      </c>
      <c r="O392" s="175" t="str">
        <f t="shared" si="719"/>
        <v/>
      </c>
      <c r="P392" s="175" t="str">
        <f t="shared" si="719"/>
        <v/>
      </c>
      <c r="Q392" s="184" t="str">
        <f>IF(BK390="","",BK390)</f>
        <v/>
      </c>
      <c r="R392" s="38" t="str">
        <f>IF(BK390="","",BK390)</f>
        <v/>
      </c>
      <c r="S392" s="345"/>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6"/>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5">
      <c r="A393" s="347">
        <v>131</v>
      </c>
      <c r="B393" s="350"/>
      <c r="C393" s="340"/>
      <c r="D393" s="176" t="s">
        <v>38</v>
      </c>
      <c r="E393" s="252"/>
      <c r="F393" s="252"/>
      <c r="G393" s="252"/>
      <c r="H393" s="252"/>
      <c r="I393" s="252"/>
      <c r="J393" s="252"/>
      <c r="K393" s="252"/>
      <c r="L393" s="252"/>
      <c r="M393" s="175"/>
      <c r="N393" s="175"/>
      <c r="O393" s="175"/>
      <c r="P393" s="175"/>
      <c r="Q393" s="183" t="str">
        <f>IF(BK393="","",BX395)</f>
        <v/>
      </c>
      <c r="R393" s="172"/>
      <c r="S393" s="343" t="str">
        <f>IF((COUNTBLANK(E393:Q393)+COUNTBLANK(E394:Q394)+COUNTBLANK(E395:Q395))/3=COUNTBLANK(E393:Q393),"","Bitte alle drei Zeilen ausfüllen")</f>
        <v/>
      </c>
      <c r="W393">
        <f t="shared" ref="W393:AH393" si="720">IF(E393=4.5,E394,0)</f>
        <v>0</v>
      </c>
      <c r="X393">
        <f t="shared" si="720"/>
        <v>0</v>
      </c>
      <c r="Y393">
        <f t="shared" si="720"/>
        <v>0</v>
      </c>
      <c r="Z393">
        <f t="shared" si="720"/>
        <v>0</v>
      </c>
      <c r="AA393">
        <f t="shared" si="720"/>
        <v>0</v>
      </c>
      <c r="AB393">
        <f t="shared" si="720"/>
        <v>0</v>
      </c>
      <c r="AC393">
        <f t="shared" si="720"/>
        <v>0</v>
      </c>
      <c r="AD393">
        <f t="shared" si="720"/>
        <v>0</v>
      </c>
      <c r="AE393">
        <f t="shared" si="720"/>
        <v>0</v>
      </c>
      <c r="AF393">
        <f t="shared" si="720"/>
        <v>0</v>
      </c>
      <c r="AG393">
        <f t="shared" si="720"/>
        <v>0</v>
      </c>
      <c r="AH393">
        <f t="shared" si="720"/>
        <v>0</v>
      </c>
      <c r="AJ393">
        <f t="shared" ref="AJ393:AU393" si="721">IF(E393=4.5,1,0)</f>
        <v>0</v>
      </c>
      <c r="AK393">
        <f t="shared" si="721"/>
        <v>0</v>
      </c>
      <c r="AL393">
        <f t="shared" si="721"/>
        <v>0</v>
      </c>
      <c r="AM393">
        <f t="shared" si="721"/>
        <v>0</v>
      </c>
      <c r="AN393">
        <f t="shared" si="721"/>
        <v>0</v>
      </c>
      <c r="AO393">
        <f t="shared" si="721"/>
        <v>0</v>
      </c>
      <c r="AP393">
        <f t="shared" si="721"/>
        <v>0</v>
      </c>
      <c r="AQ393">
        <f t="shared" si="721"/>
        <v>0</v>
      </c>
      <c r="AR393">
        <f t="shared" si="721"/>
        <v>0</v>
      </c>
      <c r="AS393">
        <f t="shared" si="721"/>
        <v>0</v>
      </c>
      <c r="AT393">
        <f t="shared" si="721"/>
        <v>0</v>
      </c>
      <c r="AU393">
        <f t="shared" si="721"/>
        <v>0</v>
      </c>
      <c r="BK393" s="346"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5">
      <c r="A394" s="348"/>
      <c r="B394" s="351"/>
      <c r="C394" s="341"/>
      <c r="D394" s="176" t="s">
        <v>42</v>
      </c>
      <c r="E394" s="252"/>
      <c r="F394" s="252"/>
      <c r="G394" s="252"/>
      <c r="H394" s="252"/>
      <c r="I394" s="252"/>
      <c r="J394" s="252"/>
      <c r="K394" s="252"/>
      <c r="L394" s="252"/>
      <c r="M394" s="175"/>
      <c r="N394" s="175"/>
      <c r="O394" s="175"/>
      <c r="P394" s="175"/>
      <c r="Q394" s="183"/>
      <c r="R394" s="35">
        <f>IF(R393&lt;15,0,IF(R393&lt;30,1,IF(R393&lt;45,2,3)))</f>
        <v>0</v>
      </c>
      <c r="S394" s="344"/>
      <c r="AY394" t="str">
        <f t="shared" ref="AY394:BJ394" si="722">IF(AY395="","",COUNTIF($E395:$P395,AY395))</f>
        <v/>
      </c>
      <c r="AZ394" t="str">
        <f t="shared" si="722"/>
        <v/>
      </c>
      <c r="BA394" t="str">
        <f t="shared" si="722"/>
        <v/>
      </c>
      <c r="BB394" t="str">
        <f t="shared" si="722"/>
        <v/>
      </c>
      <c r="BC394" t="str">
        <f t="shared" si="722"/>
        <v/>
      </c>
      <c r="BD394" t="str">
        <f t="shared" si="722"/>
        <v/>
      </c>
      <c r="BE394" t="str">
        <f t="shared" si="722"/>
        <v/>
      </c>
      <c r="BF394" t="str">
        <f t="shared" si="722"/>
        <v/>
      </c>
      <c r="BG394" t="str">
        <f t="shared" si="722"/>
        <v/>
      </c>
      <c r="BH394" t="str">
        <f t="shared" si="722"/>
        <v/>
      </c>
      <c r="BI394" t="str">
        <f t="shared" si="722"/>
        <v/>
      </c>
      <c r="BJ394" t="str">
        <f t="shared" si="722"/>
        <v/>
      </c>
      <c r="BK394" s="346"/>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5">
      <c r="A395" s="349"/>
      <c r="B395" s="352"/>
      <c r="C395" s="342"/>
      <c r="D395" s="177" t="s">
        <v>44</v>
      </c>
      <c r="E395" s="252" t="str">
        <f t="shared" ref="E395:P395" si="723">IF(E393&gt;0,1,"")</f>
        <v/>
      </c>
      <c r="F395" s="252" t="str">
        <f t="shared" si="723"/>
        <v/>
      </c>
      <c r="G395" s="252" t="str">
        <f t="shared" si="723"/>
        <v/>
      </c>
      <c r="H395" s="252" t="str">
        <f t="shared" si="723"/>
        <v/>
      </c>
      <c r="I395" s="252" t="str">
        <f t="shared" si="723"/>
        <v/>
      </c>
      <c r="J395" s="252" t="str">
        <f t="shared" si="723"/>
        <v/>
      </c>
      <c r="K395" s="252" t="str">
        <f t="shared" si="723"/>
        <v/>
      </c>
      <c r="L395" s="252" t="str">
        <f t="shared" si="723"/>
        <v/>
      </c>
      <c r="M395" s="175" t="str">
        <f t="shared" si="723"/>
        <v/>
      </c>
      <c r="N395" s="175" t="str">
        <f t="shared" si="723"/>
        <v/>
      </c>
      <c r="O395" s="175" t="str">
        <f t="shared" si="723"/>
        <v/>
      </c>
      <c r="P395" s="175" t="str">
        <f t="shared" si="723"/>
        <v/>
      </c>
      <c r="Q395" s="184" t="str">
        <f>IF(BK393="","",BK393)</f>
        <v/>
      </c>
      <c r="R395" s="38" t="str">
        <f>IF(BK393="","",BK393)</f>
        <v/>
      </c>
      <c r="S395" s="345"/>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6"/>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5">
      <c r="A396" s="347">
        <v>132</v>
      </c>
      <c r="B396" s="350"/>
      <c r="C396" s="340"/>
      <c r="D396" s="176" t="s">
        <v>38</v>
      </c>
      <c r="E396" s="252"/>
      <c r="F396" s="252"/>
      <c r="G396" s="252"/>
      <c r="H396" s="252"/>
      <c r="I396" s="252"/>
      <c r="J396" s="252"/>
      <c r="K396" s="252"/>
      <c r="L396" s="252"/>
      <c r="M396" s="175"/>
      <c r="N396" s="175"/>
      <c r="O396" s="175"/>
      <c r="P396" s="175"/>
      <c r="Q396" s="183" t="str">
        <f>IF(BK396="","",BX398)</f>
        <v/>
      </c>
      <c r="R396" s="172"/>
      <c r="S396" s="343" t="str">
        <f>IF((COUNTBLANK(E396:Q396)+COUNTBLANK(E397:Q397)+COUNTBLANK(E398:Q398))/3=COUNTBLANK(E396:Q396),"","Bitte alle drei Zeilen ausfüllen")</f>
        <v/>
      </c>
      <c r="W396">
        <f t="shared" ref="W396:AH396" si="724">IF(E396=4.5,E397,0)</f>
        <v>0</v>
      </c>
      <c r="X396">
        <f t="shared" si="724"/>
        <v>0</v>
      </c>
      <c r="Y396">
        <f t="shared" si="724"/>
        <v>0</v>
      </c>
      <c r="Z396">
        <f t="shared" si="724"/>
        <v>0</v>
      </c>
      <c r="AA396">
        <f t="shared" si="724"/>
        <v>0</v>
      </c>
      <c r="AB396">
        <f t="shared" si="724"/>
        <v>0</v>
      </c>
      <c r="AC396">
        <f t="shared" si="724"/>
        <v>0</v>
      </c>
      <c r="AD396">
        <f t="shared" si="724"/>
        <v>0</v>
      </c>
      <c r="AE396">
        <f t="shared" si="724"/>
        <v>0</v>
      </c>
      <c r="AF396">
        <f t="shared" si="724"/>
        <v>0</v>
      </c>
      <c r="AG396">
        <f t="shared" si="724"/>
        <v>0</v>
      </c>
      <c r="AH396">
        <f t="shared" si="724"/>
        <v>0</v>
      </c>
      <c r="AJ396">
        <f t="shared" ref="AJ396:AU396" si="725">IF(E396=4.5,1,0)</f>
        <v>0</v>
      </c>
      <c r="AK396">
        <f t="shared" si="725"/>
        <v>0</v>
      </c>
      <c r="AL396">
        <f t="shared" si="725"/>
        <v>0</v>
      </c>
      <c r="AM396">
        <f t="shared" si="725"/>
        <v>0</v>
      </c>
      <c r="AN396">
        <f t="shared" si="725"/>
        <v>0</v>
      </c>
      <c r="AO396">
        <f t="shared" si="725"/>
        <v>0</v>
      </c>
      <c r="AP396">
        <f t="shared" si="725"/>
        <v>0</v>
      </c>
      <c r="AQ396">
        <f t="shared" si="725"/>
        <v>0</v>
      </c>
      <c r="AR396">
        <f t="shared" si="725"/>
        <v>0</v>
      </c>
      <c r="AS396">
        <f t="shared" si="725"/>
        <v>0</v>
      </c>
      <c r="AT396">
        <f t="shared" si="725"/>
        <v>0</v>
      </c>
      <c r="AU396">
        <f t="shared" si="725"/>
        <v>0</v>
      </c>
      <c r="BK396" s="346"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5">
      <c r="A397" s="348"/>
      <c r="B397" s="351"/>
      <c r="C397" s="341"/>
      <c r="D397" s="176" t="s">
        <v>42</v>
      </c>
      <c r="E397" s="252"/>
      <c r="F397" s="252"/>
      <c r="G397" s="252"/>
      <c r="H397" s="252"/>
      <c r="I397" s="252"/>
      <c r="J397" s="252"/>
      <c r="K397" s="252"/>
      <c r="L397" s="252"/>
      <c r="M397" s="175"/>
      <c r="N397" s="175"/>
      <c r="O397" s="175"/>
      <c r="P397" s="175"/>
      <c r="Q397" s="183"/>
      <c r="R397" s="35">
        <f>IF(R396&lt;15,0,IF(R396&lt;30,1,IF(R396&lt;45,2,3)))</f>
        <v>0</v>
      </c>
      <c r="S397" s="344"/>
      <c r="AY397" t="str">
        <f t="shared" ref="AY397:BJ397" si="726">IF(AY398="","",COUNTIF($E398:$P398,AY398))</f>
        <v/>
      </c>
      <c r="AZ397" t="str">
        <f t="shared" si="726"/>
        <v/>
      </c>
      <c r="BA397" t="str">
        <f t="shared" si="726"/>
        <v/>
      </c>
      <c r="BB397" t="str">
        <f t="shared" si="726"/>
        <v/>
      </c>
      <c r="BC397" t="str">
        <f t="shared" si="726"/>
        <v/>
      </c>
      <c r="BD397" t="str">
        <f t="shared" si="726"/>
        <v/>
      </c>
      <c r="BE397" t="str">
        <f t="shared" si="726"/>
        <v/>
      </c>
      <c r="BF397" t="str">
        <f t="shared" si="726"/>
        <v/>
      </c>
      <c r="BG397" t="str">
        <f t="shared" si="726"/>
        <v/>
      </c>
      <c r="BH397" t="str">
        <f t="shared" si="726"/>
        <v/>
      </c>
      <c r="BI397" t="str">
        <f t="shared" si="726"/>
        <v/>
      </c>
      <c r="BJ397" t="str">
        <f t="shared" si="726"/>
        <v/>
      </c>
      <c r="BK397" s="346"/>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5">
      <c r="A398" s="349"/>
      <c r="B398" s="352"/>
      <c r="C398" s="342"/>
      <c r="D398" s="177" t="s">
        <v>44</v>
      </c>
      <c r="E398" s="252" t="str">
        <f t="shared" ref="E398:P398" si="727">IF(E396&gt;0,1,"")</f>
        <v/>
      </c>
      <c r="F398" s="252" t="str">
        <f t="shared" si="727"/>
        <v/>
      </c>
      <c r="G398" s="252" t="str">
        <f t="shared" si="727"/>
        <v/>
      </c>
      <c r="H398" s="252" t="str">
        <f t="shared" si="727"/>
        <v/>
      </c>
      <c r="I398" s="252" t="str">
        <f t="shared" si="727"/>
        <v/>
      </c>
      <c r="J398" s="252" t="str">
        <f t="shared" si="727"/>
        <v/>
      </c>
      <c r="K398" s="252" t="str">
        <f t="shared" si="727"/>
        <v/>
      </c>
      <c r="L398" s="252" t="str">
        <f t="shared" si="727"/>
        <v/>
      </c>
      <c r="M398" s="175" t="str">
        <f t="shared" si="727"/>
        <v/>
      </c>
      <c r="N398" s="175" t="str">
        <f t="shared" si="727"/>
        <v/>
      </c>
      <c r="O398" s="175" t="str">
        <f t="shared" si="727"/>
        <v/>
      </c>
      <c r="P398" s="175" t="str">
        <f t="shared" si="727"/>
        <v/>
      </c>
      <c r="Q398" s="184" t="str">
        <f>IF(BK396="","",BK396)</f>
        <v/>
      </c>
      <c r="R398" s="38" t="str">
        <f>IF(BK396="","",BK396)</f>
        <v/>
      </c>
      <c r="S398" s="345"/>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6"/>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5">
      <c r="A399" s="347">
        <v>133</v>
      </c>
      <c r="B399" s="350"/>
      <c r="C399" s="340"/>
      <c r="D399" s="176" t="s">
        <v>38</v>
      </c>
      <c r="E399" s="252"/>
      <c r="F399" s="252"/>
      <c r="G399" s="252"/>
      <c r="H399" s="252"/>
      <c r="I399" s="252"/>
      <c r="J399" s="252"/>
      <c r="K399" s="252"/>
      <c r="L399" s="252"/>
      <c r="M399" s="175"/>
      <c r="N399" s="175"/>
      <c r="O399" s="175"/>
      <c r="P399" s="175"/>
      <c r="Q399" s="183" t="str">
        <f>IF(BK399="","",BX401)</f>
        <v/>
      </c>
      <c r="R399" s="172"/>
      <c r="S399" s="343" t="str">
        <f>IF((COUNTBLANK(E399:Q399)+COUNTBLANK(E400:Q400)+COUNTBLANK(E401:Q401))/3=COUNTBLANK(E399:Q399),"","Bitte alle drei Zeilen ausfüllen")</f>
        <v/>
      </c>
      <c r="W399">
        <f t="shared" ref="W399:AH399" si="728">IF(E399=4.5,E400,0)</f>
        <v>0</v>
      </c>
      <c r="X399">
        <f t="shared" si="728"/>
        <v>0</v>
      </c>
      <c r="Y399">
        <f t="shared" si="728"/>
        <v>0</v>
      </c>
      <c r="Z399">
        <f t="shared" si="728"/>
        <v>0</v>
      </c>
      <c r="AA399">
        <f t="shared" si="728"/>
        <v>0</v>
      </c>
      <c r="AB399">
        <f t="shared" si="728"/>
        <v>0</v>
      </c>
      <c r="AC399">
        <f t="shared" si="728"/>
        <v>0</v>
      </c>
      <c r="AD399">
        <f t="shared" si="728"/>
        <v>0</v>
      </c>
      <c r="AE399">
        <f t="shared" si="728"/>
        <v>0</v>
      </c>
      <c r="AF399">
        <f t="shared" si="728"/>
        <v>0</v>
      </c>
      <c r="AG399">
        <f t="shared" si="728"/>
        <v>0</v>
      </c>
      <c r="AH399">
        <f t="shared" si="728"/>
        <v>0</v>
      </c>
      <c r="AJ399">
        <f t="shared" ref="AJ399:AU399" si="729">IF(E399=4.5,1,0)</f>
        <v>0</v>
      </c>
      <c r="AK399">
        <f t="shared" si="729"/>
        <v>0</v>
      </c>
      <c r="AL399">
        <f t="shared" si="729"/>
        <v>0</v>
      </c>
      <c r="AM399">
        <f t="shared" si="729"/>
        <v>0</v>
      </c>
      <c r="AN399">
        <f t="shared" si="729"/>
        <v>0</v>
      </c>
      <c r="AO399">
        <f t="shared" si="729"/>
        <v>0</v>
      </c>
      <c r="AP399">
        <f t="shared" si="729"/>
        <v>0</v>
      </c>
      <c r="AQ399">
        <f t="shared" si="729"/>
        <v>0</v>
      </c>
      <c r="AR399">
        <f t="shared" si="729"/>
        <v>0</v>
      </c>
      <c r="AS399">
        <f t="shared" si="729"/>
        <v>0</v>
      </c>
      <c r="AT399">
        <f t="shared" si="729"/>
        <v>0</v>
      </c>
      <c r="AU399">
        <f t="shared" si="729"/>
        <v>0</v>
      </c>
      <c r="BK399" s="346"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5">
      <c r="A400" s="348"/>
      <c r="B400" s="351"/>
      <c r="C400" s="341"/>
      <c r="D400" s="176" t="s">
        <v>42</v>
      </c>
      <c r="E400" s="252"/>
      <c r="F400" s="252"/>
      <c r="G400" s="252"/>
      <c r="H400" s="252"/>
      <c r="I400" s="252"/>
      <c r="J400" s="252"/>
      <c r="K400" s="252"/>
      <c r="L400" s="252"/>
      <c r="M400" s="175"/>
      <c r="N400" s="175"/>
      <c r="O400" s="175"/>
      <c r="P400" s="175"/>
      <c r="Q400" s="183"/>
      <c r="R400" s="35">
        <f>IF(R399&lt;15,0,IF(R399&lt;30,1,IF(R399&lt;45,2,3)))</f>
        <v>0</v>
      </c>
      <c r="S400" s="344"/>
      <c r="AY400" t="str">
        <f t="shared" ref="AY400:BJ400" si="730">IF(AY401="","",COUNTIF($E401:$P401,AY401))</f>
        <v/>
      </c>
      <c r="AZ400" t="str">
        <f t="shared" si="730"/>
        <v/>
      </c>
      <c r="BA400" t="str">
        <f t="shared" si="730"/>
        <v/>
      </c>
      <c r="BB400" t="str">
        <f t="shared" si="730"/>
        <v/>
      </c>
      <c r="BC400" t="str">
        <f t="shared" si="730"/>
        <v/>
      </c>
      <c r="BD400" t="str">
        <f t="shared" si="730"/>
        <v/>
      </c>
      <c r="BE400" t="str">
        <f t="shared" si="730"/>
        <v/>
      </c>
      <c r="BF400" t="str">
        <f t="shared" si="730"/>
        <v/>
      </c>
      <c r="BG400" t="str">
        <f t="shared" si="730"/>
        <v/>
      </c>
      <c r="BH400" t="str">
        <f t="shared" si="730"/>
        <v/>
      </c>
      <c r="BI400" t="str">
        <f t="shared" si="730"/>
        <v/>
      </c>
      <c r="BJ400" t="str">
        <f t="shared" si="730"/>
        <v/>
      </c>
      <c r="BK400" s="346"/>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5">
      <c r="A401" s="349"/>
      <c r="B401" s="352"/>
      <c r="C401" s="342"/>
      <c r="D401" s="177" t="s">
        <v>44</v>
      </c>
      <c r="E401" s="252" t="str">
        <f t="shared" ref="E401:P401" si="731">IF(E399&gt;0,1,"")</f>
        <v/>
      </c>
      <c r="F401" s="252" t="str">
        <f t="shared" si="731"/>
        <v/>
      </c>
      <c r="G401" s="252" t="str">
        <f t="shared" si="731"/>
        <v/>
      </c>
      <c r="H401" s="252" t="str">
        <f t="shared" si="731"/>
        <v/>
      </c>
      <c r="I401" s="252" t="str">
        <f t="shared" si="731"/>
        <v/>
      </c>
      <c r="J401" s="252" t="str">
        <f t="shared" si="731"/>
        <v/>
      </c>
      <c r="K401" s="252" t="str">
        <f t="shared" si="731"/>
        <v/>
      </c>
      <c r="L401" s="252" t="str">
        <f t="shared" si="731"/>
        <v/>
      </c>
      <c r="M401" s="175" t="str">
        <f t="shared" si="731"/>
        <v/>
      </c>
      <c r="N401" s="175" t="str">
        <f t="shared" si="731"/>
        <v/>
      </c>
      <c r="O401" s="175" t="str">
        <f t="shared" si="731"/>
        <v/>
      </c>
      <c r="P401" s="175" t="str">
        <f t="shared" si="731"/>
        <v/>
      </c>
      <c r="Q401" s="184" t="str">
        <f>IF(BK399="","",BK399)</f>
        <v/>
      </c>
      <c r="R401" s="38" t="str">
        <f>IF(BK399="","",BK399)</f>
        <v/>
      </c>
      <c r="S401" s="345"/>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6"/>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5">
      <c r="A402" s="347">
        <v>134</v>
      </c>
      <c r="B402" s="350"/>
      <c r="C402" s="340"/>
      <c r="D402" s="176" t="s">
        <v>38</v>
      </c>
      <c r="E402" s="252"/>
      <c r="F402" s="252"/>
      <c r="G402" s="252"/>
      <c r="H402" s="252"/>
      <c r="I402" s="252"/>
      <c r="J402" s="252"/>
      <c r="K402" s="252"/>
      <c r="L402" s="252"/>
      <c r="M402" s="175"/>
      <c r="N402" s="175"/>
      <c r="O402" s="175"/>
      <c r="P402" s="175"/>
      <c r="Q402" s="183" t="str">
        <f>IF(BK402="","",BX404)</f>
        <v/>
      </c>
      <c r="R402" s="172"/>
      <c r="S402" s="343" t="str">
        <f>IF((COUNTBLANK(E402:Q402)+COUNTBLANK(E403:Q403)+COUNTBLANK(E404:Q404))/3=COUNTBLANK(E402:Q402),"","Bitte alle drei Zeilen ausfüllen")</f>
        <v/>
      </c>
      <c r="W402">
        <f t="shared" ref="W402:AH402" si="732">IF(E402=4.5,E403,0)</f>
        <v>0</v>
      </c>
      <c r="X402">
        <f t="shared" si="732"/>
        <v>0</v>
      </c>
      <c r="Y402">
        <f t="shared" si="732"/>
        <v>0</v>
      </c>
      <c r="Z402">
        <f t="shared" si="732"/>
        <v>0</v>
      </c>
      <c r="AA402">
        <f t="shared" si="732"/>
        <v>0</v>
      </c>
      <c r="AB402">
        <f t="shared" si="732"/>
        <v>0</v>
      </c>
      <c r="AC402">
        <f t="shared" si="732"/>
        <v>0</v>
      </c>
      <c r="AD402">
        <f t="shared" si="732"/>
        <v>0</v>
      </c>
      <c r="AE402">
        <f t="shared" si="732"/>
        <v>0</v>
      </c>
      <c r="AF402">
        <f t="shared" si="732"/>
        <v>0</v>
      </c>
      <c r="AG402">
        <f t="shared" si="732"/>
        <v>0</v>
      </c>
      <c r="AH402">
        <f t="shared" si="732"/>
        <v>0</v>
      </c>
      <c r="AJ402">
        <f t="shared" ref="AJ402:AU402" si="733">IF(E402=4.5,1,0)</f>
        <v>0</v>
      </c>
      <c r="AK402">
        <f t="shared" si="733"/>
        <v>0</v>
      </c>
      <c r="AL402">
        <f t="shared" si="733"/>
        <v>0</v>
      </c>
      <c r="AM402">
        <f t="shared" si="733"/>
        <v>0</v>
      </c>
      <c r="AN402">
        <f t="shared" si="733"/>
        <v>0</v>
      </c>
      <c r="AO402">
        <f t="shared" si="733"/>
        <v>0</v>
      </c>
      <c r="AP402">
        <f t="shared" si="733"/>
        <v>0</v>
      </c>
      <c r="AQ402">
        <f t="shared" si="733"/>
        <v>0</v>
      </c>
      <c r="AR402">
        <f t="shared" si="733"/>
        <v>0</v>
      </c>
      <c r="AS402">
        <f t="shared" si="733"/>
        <v>0</v>
      </c>
      <c r="AT402">
        <f t="shared" si="733"/>
        <v>0</v>
      </c>
      <c r="AU402">
        <f t="shared" si="733"/>
        <v>0</v>
      </c>
      <c r="BK402" s="346"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5">
      <c r="A403" s="348"/>
      <c r="B403" s="351"/>
      <c r="C403" s="341"/>
      <c r="D403" s="176" t="s">
        <v>42</v>
      </c>
      <c r="E403" s="252"/>
      <c r="F403" s="252"/>
      <c r="G403" s="252"/>
      <c r="H403" s="252"/>
      <c r="I403" s="252"/>
      <c r="J403" s="252"/>
      <c r="K403" s="252"/>
      <c r="L403" s="252"/>
      <c r="M403" s="175"/>
      <c r="N403" s="175"/>
      <c r="O403" s="175"/>
      <c r="P403" s="175"/>
      <c r="Q403" s="183"/>
      <c r="R403" s="35">
        <f>IF(R402&lt;15,0,IF(R402&lt;30,1,IF(R402&lt;45,2,3)))</f>
        <v>0</v>
      </c>
      <c r="S403" s="344"/>
      <c r="AY403" t="str">
        <f t="shared" ref="AY403:BJ403" si="734">IF(AY404="","",COUNTIF($E404:$P404,AY404))</f>
        <v/>
      </c>
      <c r="AZ403" t="str">
        <f t="shared" si="734"/>
        <v/>
      </c>
      <c r="BA403" t="str">
        <f t="shared" si="734"/>
        <v/>
      </c>
      <c r="BB403" t="str">
        <f t="shared" si="734"/>
        <v/>
      </c>
      <c r="BC403" t="str">
        <f t="shared" si="734"/>
        <v/>
      </c>
      <c r="BD403" t="str">
        <f t="shared" si="734"/>
        <v/>
      </c>
      <c r="BE403" t="str">
        <f t="shared" si="734"/>
        <v/>
      </c>
      <c r="BF403" t="str">
        <f t="shared" si="734"/>
        <v/>
      </c>
      <c r="BG403" t="str">
        <f t="shared" si="734"/>
        <v/>
      </c>
      <c r="BH403" t="str">
        <f t="shared" si="734"/>
        <v/>
      </c>
      <c r="BI403" t="str">
        <f t="shared" si="734"/>
        <v/>
      </c>
      <c r="BJ403" t="str">
        <f t="shared" si="734"/>
        <v/>
      </c>
      <c r="BK403" s="346"/>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5">
      <c r="A404" s="349"/>
      <c r="B404" s="352"/>
      <c r="C404" s="342"/>
      <c r="D404" s="177" t="s">
        <v>44</v>
      </c>
      <c r="E404" s="252" t="str">
        <f t="shared" ref="E404:P404" si="735">IF(E402&gt;0,1,"")</f>
        <v/>
      </c>
      <c r="F404" s="252" t="str">
        <f t="shared" si="735"/>
        <v/>
      </c>
      <c r="G404" s="252" t="str">
        <f t="shared" si="735"/>
        <v/>
      </c>
      <c r="H404" s="252" t="str">
        <f t="shared" si="735"/>
        <v/>
      </c>
      <c r="I404" s="252" t="str">
        <f t="shared" si="735"/>
        <v/>
      </c>
      <c r="J404" s="252" t="str">
        <f t="shared" si="735"/>
        <v/>
      </c>
      <c r="K404" s="252" t="str">
        <f t="shared" si="735"/>
        <v/>
      </c>
      <c r="L404" s="252" t="str">
        <f t="shared" si="735"/>
        <v/>
      </c>
      <c r="M404" s="175" t="str">
        <f t="shared" si="735"/>
        <v/>
      </c>
      <c r="N404" s="175" t="str">
        <f t="shared" si="735"/>
        <v/>
      </c>
      <c r="O404" s="175" t="str">
        <f t="shared" si="735"/>
        <v/>
      </c>
      <c r="P404" s="175" t="str">
        <f t="shared" si="735"/>
        <v/>
      </c>
      <c r="Q404" s="184" t="str">
        <f>IF(BK402="","",BK402)</f>
        <v/>
      </c>
      <c r="R404" s="38" t="str">
        <f>IF(BK402="","",BK402)</f>
        <v/>
      </c>
      <c r="S404" s="345"/>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6"/>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5">
      <c r="A405" s="347">
        <v>135</v>
      </c>
      <c r="B405" s="350"/>
      <c r="C405" s="340"/>
      <c r="D405" s="176" t="s">
        <v>38</v>
      </c>
      <c r="E405" s="252"/>
      <c r="F405" s="252"/>
      <c r="G405" s="252"/>
      <c r="H405" s="252"/>
      <c r="I405" s="252"/>
      <c r="J405" s="252"/>
      <c r="K405" s="252"/>
      <c r="L405" s="252"/>
      <c r="M405" s="175"/>
      <c r="N405" s="175"/>
      <c r="O405" s="175"/>
      <c r="P405" s="175"/>
      <c r="Q405" s="183" t="str">
        <f>IF(BK405="","",BX407)</f>
        <v/>
      </c>
      <c r="R405" s="172"/>
      <c r="S405" s="343" t="str">
        <f>IF((COUNTBLANK(E405:Q405)+COUNTBLANK(E406:Q406)+COUNTBLANK(E407:Q407))/3=COUNTBLANK(E405:Q405),"","Bitte alle drei Zeilen ausfüllen")</f>
        <v/>
      </c>
      <c r="W405">
        <f t="shared" ref="W405:AH405" si="736">IF(E405=4.5,E406,0)</f>
        <v>0</v>
      </c>
      <c r="X405">
        <f t="shared" si="736"/>
        <v>0</v>
      </c>
      <c r="Y405">
        <f t="shared" si="736"/>
        <v>0</v>
      </c>
      <c r="Z405">
        <f t="shared" si="736"/>
        <v>0</v>
      </c>
      <c r="AA405">
        <f t="shared" si="736"/>
        <v>0</v>
      </c>
      <c r="AB405">
        <f t="shared" si="736"/>
        <v>0</v>
      </c>
      <c r="AC405">
        <f t="shared" si="736"/>
        <v>0</v>
      </c>
      <c r="AD405">
        <f t="shared" si="736"/>
        <v>0</v>
      </c>
      <c r="AE405">
        <f t="shared" si="736"/>
        <v>0</v>
      </c>
      <c r="AF405">
        <f t="shared" si="736"/>
        <v>0</v>
      </c>
      <c r="AG405">
        <f t="shared" si="736"/>
        <v>0</v>
      </c>
      <c r="AH405">
        <f t="shared" si="736"/>
        <v>0</v>
      </c>
      <c r="AJ405">
        <f t="shared" ref="AJ405:AU405" si="737">IF(E405=4.5,1,0)</f>
        <v>0</v>
      </c>
      <c r="AK405">
        <f t="shared" si="737"/>
        <v>0</v>
      </c>
      <c r="AL405">
        <f t="shared" si="737"/>
        <v>0</v>
      </c>
      <c r="AM405">
        <f t="shared" si="737"/>
        <v>0</v>
      </c>
      <c r="AN405">
        <f t="shared" si="737"/>
        <v>0</v>
      </c>
      <c r="AO405">
        <f t="shared" si="737"/>
        <v>0</v>
      </c>
      <c r="AP405">
        <f t="shared" si="737"/>
        <v>0</v>
      </c>
      <c r="AQ405">
        <f t="shared" si="737"/>
        <v>0</v>
      </c>
      <c r="AR405">
        <f t="shared" si="737"/>
        <v>0</v>
      </c>
      <c r="AS405">
        <f t="shared" si="737"/>
        <v>0</v>
      </c>
      <c r="AT405">
        <f t="shared" si="737"/>
        <v>0</v>
      </c>
      <c r="AU405">
        <f t="shared" si="737"/>
        <v>0</v>
      </c>
      <c r="BK405" s="346"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5">
      <c r="A406" s="348"/>
      <c r="B406" s="351"/>
      <c r="C406" s="341"/>
      <c r="D406" s="176" t="s">
        <v>42</v>
      </c>
      <c r="E406" s="252"/>
      <c r="F406" s="252"/>
      <c r="G406" s="252"/>
      <c r="H406" s="252"/>
      <c r="I406" s="252"/>
      <c r="J406" s="252"/>
      <c r="K406" s="252"/>
      <c r="L406" s="252"/>
      <c r="M406" s="175"/>
      <c r="N406" s="175"/>
      <c r="O406" s="175"/>
      <c r="P406" s="175"/>
      <c r="Q406" s="183"/>
      <c r="R406" s="35">
        <f>IF(R405&lt;15,0,IF(R405&lt;30,1,IF(R405&lt;45,2,3)))</f>
        <v>0</v>
      </c>
      <c r="S406" s="344"/>
      <c r="AY406" t="str">
        <f t="shared" ref="AY406:BJ406" si="738">IF(AY407="","",COUNTIF($E407:$P407,AY407))</f>
        <v/>
      </c>
      <c r="AZ406" t="str">
        <f t="shared" si="738"/>
        <v/>
      </c>
      <c r="BA406" t="str">
        <f t="shared" si="738"/>
        <v/>
      </c>
      <c r="BB406" t="str">
        <f t="shared" si="738"/>
        <v/>
      </c>
      <c r="BC406" t="str">
        <f t="shared" si="738"/>
        <v/>
      </c>
      <c r="BD406" t="str">
        <f t="shared" si="738"/>
        <v/>
      </c>
      <c r="BE406" t="str">
        <f t="shared" si="738"/>
        <v/>
      </c>
      <c r="BF406" t="str">
        <f t="shared" si="738"/>
        <v/>
      </c>
      <c r="BG406" t="str">
        <f t="shared" si="738"/>
        <v/>
      </c>
      <c r="BH406" t="str">
        <f t="shared" si="738"/>
        <v/>
      </c>
      <c r="BI406" t="str">
        <f t="shared" si="738"/>
        <v/>
      </c>
      <c r="BJ406" t="str">
        <f t="shared" si="738"/>
        <v/>
      </c>
      <c r="BK406" s="346"/>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5">
      <c r="A407" s="349"/>
      <c r="B407" s="352"/>
      <c r="C407" s="342"/>
      <c r="D407" s="177" t="s">
        <v>44</v>
      </c>
      <c r="E407" s="252" t="str">
        <f t="shared" ref="E407:P407" si="739">IF(E405&gt;0,1,"")</f>
        <v/>
      </c>
      <c r="F407" s="252" t="str">
        <f t="shared" si="739"/>
        <v/>
      </c>
      <c r="G407" s="252" t="str">
        <f t="shared" si="739"/>
        <v/>
      </c>
      <c r="H407" s="252" t="str">
        <f t="shared" si="739"/>
        <v/>
      </c>
      <c r="I407" s="252" t="str">
        <f t="shared" si="739"/>
        <v/>
      </c>
      <c r="J407" s="252" t="str">
        <f t="shared" si="739"/>
        <v/>
      </c>
      <c r="K407" s="252" t="str">
        <f t="shared" si="739"/>
        <v/>
      </c>
      <c r="L407" s="252" t="str">
        <f t="shared" si="739"/>
        <v/>
      </c>
      <c r="M407" s="175" t="str">
        <f t="shared" si="739"/>
        <v/>
      </c>
      <c r="N407" s="175" t="str">
        <f t="shared" si="739"/>
        <v/>
      </c>
      <c r="O407" s="175" t="str">
        <f t="shared" si="739"/>
        <v/>
      </c>
      <c r="P407" s="175" t="str">
        <f t="shared" si="739"/>
        <v/>
      </c>
      <c r="Q407" s="184" t="str">
        <f>IF(BK405="","",BK405)</f>
        <v/>
      </c>
      <c r="R407" s="38" t="str">
        <f>IF(BK405="","",BK405)</f>
        <v/>
      </c>
      <c r="S407" s="345"/>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6"/>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5">
      <c r="A408" s="347">
        <v>136</v>
      </c>
      <c r="B408" s="350"/>
      <c r="C408" s="340"/>
      <c r="D408" s="176" t="s">
        <v>38</v>
      </c>
      <c r="E408" s="252"/>
      <c r="F408" s="252"/>
      <c r="G408" s="252"/>
      <c r="H408" s="252"/>
      <c r="I408" s="252"/>
      <c r="J408" s="252"/>
      <c r="K408" s="252"/>
      <c r="L408" s="252"/>
      <c r="M408" s="175"/>
      <c r="N408" s="175"/>
      <c r="O408" s="175"/>
      <c r="P408" s="175"/>
      <c r="Q408" s="183" t="str">
        <f>IF(BK408="","",BX410)</f>
        <v/>
      </c>
      <c r="R408" s="172"/>
      <c r="S408" s="343" t="str">
        <f>IF((COUNTBLANK(E408:Q408)+COUNTBLANK(E409:Q409)+COUNTBLANK(E410:Q410))/3=COUNTBLANK(E408:Q408),"","Bitte alle drei Zeilen ausfüllen")</f>
        <v/>
      </c>
      <c r="W408">
        <f t="shared" ref="W408:AH408" si="740">IF(E408=4.5,E409,0)</f>
        <v>0</v>
      </c>
      <c r="X408">
        <f t="shared" si="740"/>
        <v>0</v>
      </c>
      <c r="Y408">
        <f t="shared" si="740"/>
        <v>0</v>
      </c>
      <c r="Z408">
        <f t="shared" si="740"/>
        <v>0</v>
      </c>
      <c r="AA408">
        <f t="shared" si="740"/>
        <v>0</v>
      </c>
      <c r="AB408">
        <f t="shared" si="740"/>
        <v>0</v>
      </c>
      <c r="AC408">
        <f t="shared" si="740"/>
        <v>0</v>
      </c>
      <c r="AD408">
        <f t="shared" si="740"/>
        <v>0</v>
      </c>
      <c r="AE408">
        <f t="shared" si="740"/>
        <v>0</v>
      </c>
      <c r="AF408">
        <f t="shared" si="740"/>
        <v>0</v>
      </c>
      <c r="AG408">
        <f t="shared" si="740"/>
        <v>0</v>
      </c>
      <c r="AH408">
        <f t="shared" si="740"/>
        <v>0</v>
      </c>
      <c r="AJ408">
        <f t="shared" ref="AJ408:AU408" si="741">IF(E408=4.5,1,0)</f>
        <v>0</v>
      </c>
      <c r="AK408">
        <f t="shared" si="741"/>
        <v>0</v>
      </c>
      <c r="AL408">
        <f t="shared" si="741"/>
        <v>0</v>
      </c>
      <c r="AM408">
        <f t="shared" si="741"/>
        <v>0</v>
      </c>
      <c r="AN408">
        <f t="shared" si="741"/>
        <v>0</v>
      </c>
      <c r="AO408">
        <f t="shared" si="741"/>
        <v>0</v>
      </c>
      <c r="AP408">
        <f t="shared" si="741"/>
        <v>0</v>
      </c>
      <c r="AQ408">
        <f t="shared" si="741"/>
        <v>0</v>
      </c>
      <c r="AR408">
        <f t="shared" si="741"/>
        <v>0</v>
      </c>
      <c r="AS408">
        <f t="shared" si="741"/>
        <v>0</v>
      </c>
      <c r="AT408">
        <f t="shared" si="741"/>
        <v>0</v>
      </c>
      <c r="AU408">
        <f t="shared" si="741"/>
        <v>0</v>
      </c>
      <c r="BK408" s="346"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5">
      <c r="A409" s="348"/>
      <c r="B409" s="351"/>
      <c r="C409" s="341"/>
      <c r="D409" s="176" t="s">
        <v>42</v>
      </c>
      <c r="E409" s="252"/>
      <c r="F409" s="252"/>
      <c r="G409" s="252"/>
      <c r="H409" s="252"/>
      <c r="I409" s="252"/>
      <c r="J409" s="252"/>
      <c r="K409" s="252"/>
      <c r="L409" s="252"/>
      <c r="M409" s="175"/>
      <c r="N409" s="175"/>
      <c r="O409" s="175"/>
      <c r="P409" s="175"/>
      <c r="Q409" s="183"/>
      <c r="R409" s="35">
        <f>IF(R408&lt;15,0,IF(R408&lt;30,1,IF(R408&lt;45,2,3)))</f>
        <v>0</v>
      </c>
      <c r="S409" s="344"/>
      <c r="AY409" t="str">
        <f t="shared" ref="AY409:BJ409" si="742">IF(AY410="","",COUNTIF($E410:$P410,AY410))</f>
        <v/>
      </c>
      <c r="AZ409" t="str">
        <f t="shared" si="742"/>
        <v/>
      </c>
      <c r="BA409" t="str">
        <f t="shared" si="742"/>
        <v/>
      </c>
      <c r="BB409" t="str">
        <f t="shared" si="742"/>
        <v/>
      </c>
      <c r="BC409" t="str">
        <f t="shared" si="742"/>
        <v/>
      </c>
      <c r="BD409" t="str">
        <f t="shared" si="742"/>
        <v/>
      </c>
      <c r="BE409" t="str">
        <f t="shared" si="742"/>
        <v/>
      </c>
      <c r="BF409" t="str">
        <f t="shared" si="742"/>
        <v/>
      </c>
      <c r="BG409" t="str">
        <f t="shared" si="742"/>
        <v/>
      </c>
      <c r="BH409" t="str">
        <f t="shared" si="742"/>
        <v/>
      </c>
      <c r="BI409" t="str">
        <f t="shared" si="742"/>
        <v/>
      </c>
      <c r="BJ409" t="str">
        <f t="shared" si="742"/>
        <v/>
      </c>
      <c r="BK409" s="346"/>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5">
      <c r="A410" s="349"/>
      <c r="B410" s="352"/>
      <c r="C410" s="342"/>
      <c r="D410" s="177" t="s">
        <v>44</v>
      </c>
      <c r="E410" s="252" t="str">
        <f t="shared" ref="E410:P410" si="743">IF(E408&gt;0,1,"")</f>
        <v/>
      </c>
      <c r="F410" s="252" t="str">
        <f t="shared" si="743"/>
        <v/>
      </c>
      <c r="G410" s="252" t="str">
        <f t="shared" si="743"/>
        <v/>
      </c>
      <c r="H410" s="252" t="str">
        <f t="shared" si="743"/>
        <v/>
      </c>
      <c r="I410" s="252" t="str">
        <f t="shared" si="743"/>
        <v/>
      </c>
      <c r="J410" s="252" t="str">
        <f t="shared" si="743"/>
        <v/>
      </c>
      <c r="K410" s="252" t="str">
        <f t="shared" si="743"/>
        <v/>
      </c>
      <c r="L410" s="252" t="str">
        <f t="shared" si="743"/>
        <v/>
      </c>
      <c r="M410" s="175" t="str">
        <f t="shared" si="743"/>
        <v/>
      </c>
      <c r="N410" s="175" t="str">
        <f t="shared" si="743"/>
        <v/>
      </c>
      <c r="O410" s="175" t="str">
        <f t="shared" si="743"/>
        <v/>
      </c>
      <c r="P410" s="175" t="str">
        <f t="shared" si="743"/>
        <v/>
      </c>
      <c r="Q410" s="184" t="str">
        <f>IF(BK408="","",BK408)</f>
        <v/>
      </c>
      <c r="R410" s="38" t="str">
        <f>IF(BK408="","",BK408)</f>
        <v/>
      </c>
      <c r="S410" s="345"/>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6"/>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5">
      <c r="A411" s="347">
        <v>137</v>
      </c>
      <c r="B411" s="350"/>
      <c r="C411" s="340"/>
      <c r="D411" s="176" t="s">
        <v>38</v>
      </c>
      <c r="E411" s="252"/>
      <c r="F411" s="252"/>
      <c r="G411" s="252"/>
      <c r="H411" s="252"/>
      <c r="I411" s="252"/>
      <c r="J411" s="252"/>
      <c r="K411" s="252"/>
      <c r="L411" s="252"/>
      <c r="M411" s="175"/>
      <c r="N411" s="175"/>
      <c r="O411" s="175"/>
      <c r="P411" s="175"/>
      <c r="Q411" s="183" t="str">
        <f>IF(BK411="","",BX413)</f>
        <v/>
      </c>
      <c r="R411" s="172"/>
      <c r="S411" s="343" t="str">
        <f>IF((COUNTBLANK(E411:Q411)+COUNTBLANK(E412:Q412)+COUNTBLANK(E413:Q413))/3=COUNTBLANK(E411:Q411),"","Bitte alle drei Zeilen ausfüllen")</f>
        <v/>
      </c>
      <c r="W411">
        <f t="shared" ref="W411:AH411" si="744">IF(E411=4.5,E412,0)</f>
        <v>0</v>
      </c>
      <c r="X411">
        <f t="shared" si="744"/>
        <v>0</v>
      </c>
      <c r="Y411">
        <f t="shared" si="744"/>
        <v>0</v>
      </c>
      <c r="Z411">
        <f t="shared" si="744"/>
        <v>0</v>
      </c>
      <c r="AA411">
        <f t="shared" si="744"/>
        <v>0</v>
      </c>
      <c r="AB411">
        <f t="shared" si="744"/>
        <v>0</v>
      </c>
      <c r="AC411">
        <f t="shared" si="744"/>
        <v>0</v>
      </c>
      <c r="AD411">
        <f t="shared" si="744"/>
        <v>0</v>
      </c>
      <c r="AE411">
        <f t="shared" si="744"/>
        <v>0</v>
      </c>
      <c r="AF411">
        <f t="shared" si="744"/>
        <v>0</v>
      </c>
      <c r="AG411">
        <f t="shared" si="744"/>
        <v>0</v>
      </c>
      <c r="AH411">
        <f t="shared" si="744"/>
        <v>0</v>
      </c>
      <c r="AJ411">
        <f t="shared" ref="AJ411:AU411" si="745">IF(E411=4.5,1,0)</f>
        <v>0</v>
      </c>
      <c r="AK411">
        <f t="shared" si="745"/>
        <v>0</v>
      </c>
      <c r="AL411">
        <f t="shared" si="745"/>
        <v>0</v>
      </c>
      <c r="AM411">
        <f t="shared" si="745"/>
        <v>0</v>
      </c>
      <c r="AN411">
        <f t="shared" si="745"/>
        <v>0</v>
      </c>
      <c r="AO411">
        <f t="shared" si="745"/>
        <v>0</v>
      </c>
      <c r="AP411">
        <f t="shared" si="745"/>
        <v>0</v>
      </c>
      <c r="AQ411">
        <f t="shared" si="745"/>
        <v>0</v>
      </c>
      <c r="AR411">
        <f t="shared" si="745"/>
        <v>0</v>
      </c>
      <c r="AS411">
        <f t="shared" si="745"/>
        <v>0</v>
      </c>
      <c r="AT411">
        <f t="shared" si="745"/>
        <v>0</v>
      </c>
      <c r="AU411">
        <f t="shared" si="745"/>
        <v>0</v>
      </c>
      <c r="BK411" s="346"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5">
      <c r="A412" s="348"/>
      <c r="B412" s="351"/>
      <c r="C412" s="341"/>
      <c r="D412" s="176" t="s">
        <v>42</v>
      </c>
      <c r="E412" s="252"/>
      <c r="F412" s="252"/>
      <c r="G412" s="252"/>
      <c r="H412" s="252"/>
      <c r="I412" s="252"/>
      <c r="J412" s="252"/>
      <c r="K412" s="252"/>
      <c r="L412" s="252"/>
      <c r="M412" s="175"/>
      <c r="N412" s="175"/>
      <c r="O412" s="175"/>
      <c r="P412" s="175"/>
      <c r="Q412" s="183"/>
      <c r="R412" s="35">
        <f>IF(R411&lt;15,0,IF(R411&lt;30,1,IF(R411&lt;45,2,3)))</f>
        <v>0</v>
      </c>
      <c r="S412" s="344"/>
      <c r="AY412" t="str">
        <f t="shared" ref="AY412:BJ412" si="746">IF(AY413="","",COUNTIF($E413:$P413,AY413))</f>
        <v/>
      </c>
      <c r="AZ412" t="str">
        <f t="shared" si="746"/>
        <v/>
      </c>
      <c r="BA412" t="str">
        <f t="shared" si="746"/>
        <v/>
      </c>
      <c r="BB412" t="str">
        <f t="shared" si="746"/>
        <v/>
      </c>
      <c r="BC412" t="str">
        <f t="shared" si="746"/>
        <v/>
      </c>
      <c r="BD412" t="str">
        <f t="shared" si="746"/>
        <v/>
      </c>
      <c r="BE412" t="str">
        <f t="shared" si="746"/>
        <v/>
      </c>
      <c r="BF412" t="str">
        <f t="shared" si="746"/>
        <v/>
      </c>
      <c r="BG412" t="str">
        <f t="shared" si="746"/>
        <v/>
      </c>
      <c r="BH412" t="str">
        <f t="shared" si="746"/>
        <v/>
      </c>
      <c r="BI412" t="str">
        <f t="shared" si="746"/>
        <v/>
      </c>
      <c r="BJ412" t="str">
        <f t="shared" si="746"/>
        <v/>
      </c>
      <c r="BK412" s="346"/>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5">
      <c r="A413" s="349"/>
      <c r="B413" s="352"/>
      <c r="C413" s="342"/>
      <c r="D413" s="177" t="s">
        <v>44</v>
      </c>
      <c r="E413" s="252" t="str">
        <f t="shared" ref="E413:P413" si="747">IF(E411&gt;0,1,"")</f>
        <v/>
      </c>
      <c r="F413" s="252" t="str">
        <f t="shared" si="747"/>
        <v/>
      </c>
      <c r="G413" s="252" t="str">
        <f t="shared" si="747"/>
        <v/>
      </c>
      <c r="H413" s="252" t="str">
        <f t="shared" si="747"/>
        <v/>
      </c>
      <c r="I413" s="252" t="str">
        <f t="shared" si="747"/>
        <v/>
      </c>
      <c r="J413" s="252" t="str">
        <f t="shared" si="747"/>
        <v/>
      </c>
      <c r="K413" s="252" t="str">
        <f t="shared" si="747"/>
        <v/>
      </c>
      <c r="L413" s="252" t="str">
        <f t="shared" si="747"/>
        <v/>
      </c>
      <c r="M413" s="175" t="str">
        <f t="shared" si="747"/>
        <v/>
      </c>
      <c r="N413" s="175" t="str">
        <f t="shared" si="747"/>
        <v/>
      </c>
      <c r="O413" s="175" t="str">
        <f t="shared" si="747"/>
        <v/>
      </c>
      <c r="P413" s="175" t="str">
        <f t="shared" si="747"/>
        <v/>
      </c>
      <c r="Q413" s="184" t="str">
        <f>IF(BK411="","",BK411)</f>
        <v/>
      </c>
      <c r="R413" s="38" t="str">
        <f>IF(BK411="","",BK411)</f>
        <v/>
      </c>
      <c r="S413" s="345"/>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6"/>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5">
      <c r="A414" s="347">
        <v>138</v>
      </c>
      <c r="B414" s="350"/>
      <c r="C414" s="340"/>
      <c r="D414" s="176" t="s">
        <v>38</v>
      </c>
      <c r="E414" s="252"/>
      <c r="F414" s="252"/>
      <c r="G414" s="252"/>
      <c r="H414" s="252"/>
      <c r="I414" s="252"/>
      <c r="J414" s="252"/>
      <c r="K414" s="252"/>
      <c r="L414" s="252"/>
      <c r="M414" s="175"/>
      <c r="N414" s="175"/>
      <c r="O414" s="175"/>
      <c r="P414" s="175"/>
      <c r="Q414" s="183" t="str">
        <f>IF(BK414="","",BX416)</f>
        <v/>
      </c>
      <c r="R414" s="172"/>
      <c r="S414" s="343" t="str">
        <f>IF((COUNTBLANK(E414:Q414)+COUNTBLANK(E415:Q415)+COUNTBLANK(E416:Q416))/3=COUNTBLANK(E414:Q414),"","Bitte alle drei Zeilen ausfüllen")</f>
        <v/>
      </c>
      <c r="W414">
        <f t="shared" ref="W414:AH414" si="748">IF(E414=4.5,E415,0)</f>
        <v>0</v>
      </c>
      <c r="X414">
        <f t="shared" si="748"/>
        <v>0</v>
      </c>
      <c r="Y414">
        <f t="shared" si="748"/>
        <v>0</v>
      </c>
      <c r="Z414">
        <f t="shared" si="748"/>
        <v>0</v>
      </c>
      <c r="AA414">
        <f t="shared" si="748"/>
        <v>0</v>
      </c>
      <c r="AB414">
        <f t="shared" si="748"/>
        <v>0</v>
      </c>
      <c r="AC414">
        <f t="shared" si="748"/>
        <v>0</v>
      </c>
      <c r="AD414">
        <f t="shared" si="748"/>
        <v>0</v>
      </c>
      <c r="AE414">
        <f t="shared" si="748"/>
        <v>0</v>
      </c>
      <c r="AF414">
        <f t="shared" si="748"/>
        <v>0</v>
      </c>
      <c r="AG414">
        <f t="shared" si="748"/>
        <v>0</v>
      </c>
      <c r="AH414">
        <f t="shared" si="748"/>
        <v>0</v>
      </c>
      <c r="AJ414">
        <f t="shared" ref="AJ414:AU414" si="749">IF(E414=4.5,1,0)</f>
        <v>0</v>
      </c>
      <c r="AK414">
        <f t="shared" si="749"/>
        <v>0</v>
      </c>
      <c r="AL414">
        <f t="shared" si="749"/>
        <v>0</v>
      </c>
      <c r="AM414">
        <f t="shared" si="749"/>
        <v>0</v>
      </c>
      <c r="AN414">
        <f t="shared" si="749"/>
        <v>0</v>
      </c>
      <c r="AO414">
        <f t="shared" si="749"/>
        <v>0</v>
      </c>
      <c r="AP414">
        <f t="shared" si="749"/>
        <v>0</v>
      </c>
      <c r="AQ414">
        <f t="shared" si="749"/>
        <v>0</v>
      </c>
      <c r="AR414">
        <f t="shared" si="749"/>
        <v>0</v>
      </c>
      <c r="AS414">
        <f t="shared" si="749"/>
        <v>0</v>
      </c>
      <c r="AT414">
        <f t="shared" si="749"/>
        <v>0</v>
      </c>
      <c r="AU414">
        <f t="shared" si="749"/>
        <v>0</v>
      </c>
      <c r="BK414" s="346"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5">
      <c r="A415" s="348"/>
      <c r="B415" s="351"/>
      <c r="C415" s="341"/>
      <c r="D415" s="176" t="s">
        <v>42</v>
      </c>
      <c r="E415" s="252"/>
      <c r="F415" s="252"/>
      <c r="G415" s="252"/>
      <c r="H415" s="252"/>
      <c r="I415" s="252"/>
      <c r="J415" s="252"/>
      <c r="K415" s="252"/>
      <c r="L415" s="252"/>
      <c r="M415" s="175"/>
      <c r="N415" s="175"/>
      <c r="O415" s="175"/>
      <c r="P415" s="175"/>
      <c r="Q415" s="183"/>
      <c r="R415" s="35">
        <f>IF(R414&lt;15,0,IF(R414&lt;30,1,IF(R414&lt;45,2,3)))</f>
        <v>0</v>
      </c>
      <c r="S415" s="344"/>
      <c r="AY415" t="str">
        <f t="shared" ref="AY415:BJ415" si="750">IF(AY416="","",COUNTIF($E416:$P416,AY416))</f>
        <v/>
      </c>
      <c r="AZ415" t="str">
        <f t="shared" si="750"/>
        <v/>
      </c>
      <c r="BA415" t="str">
        <f t="shared" si="750"/>
        <v/>
      </c>
      <c r="BB415" t="str">
        <f t="shared" si="750"/>
        <v/>
      </c>
      <c r="BC415" t="str">
        <f t="shared" si="750"/>
        <v/>
      </c>
      <c r="BD415" t="str">
        <f t="shared" si="750"/>
        <v/>
      </c>
      <c r="BE415" t="str">
        <f t="shared" si="750"/>
        <v/>
      </c>
      <c r="BF415" t="str">
        <f t="shared" si="750"/>
        <v/>
      </c>
      <c r="BG415" t="str">
        <f t="shared" si="750"/>
        <v/>
      </c>
      <c r="BH415" t="str">
        <f t="shared" si="750"/>
        <v/>
      </c>
      <c r="BI415" t="str">
        <f t="shared" si="750"/>
        <v/>
      </c>
      <c r="BJ415" t="str">
        <f t="shared" si="750"/>
        <v/>
      </c>
      <c r="BK415" s="346"/>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5">
      <c r="A416" s="349"/>
      <c r="B416" s="352"/>
      <c r="C416" s="342"/>
      <c r="D416" s="177" t="s">
        <v>44</v>
      </c>
      <c r="E416" s="252" t="str">
        <f t="shared" ref="E416:P416" si="751">IF(E414&gt;0,1,"")</f>
        <v/>
      </c>
      <c r="F416" s="252" t="str">
        <f t="shared" si="751"/>
        <v/>
      </c>
      <c r="G416" s="252" t="str">
        <f t="shared" si="751"/>
        <v/>
      </c>
      <c r="H416" s="252" t="str">
        <f t="shared" si="751"/>
        <v/>
      </c>
      <c r="I416" s="252" t="str">
        <f t="shared" si="751"/>
        <v/>
      </c>
      <c r="J416" s="252" t="str">
        <f t="shared" si="751"/>
        <v/>
      </c>
      <c r="K416" s="252" t="str">
        <f t="shared" si="751"/>
        <v/>
      </c>
      <c r="L416" s="252" t="str">
        <f t="shared" si="751"/>
        <v/>
      </c>
      <c r="M416" s="175" t="str">
        <f t="shared" si="751"/>
        <v/>
      </c>
      <c r="N416" s="175" t="str">
        <f t="shared" si="751"/>
        <v/>
      </c>
      <c r="O416" s="175" t="str">
        <f t="shared" si="751"/>
        <v/>
      </c>
      <c r="P416" s="175" t="str">
        <f t="shared" si="751"/>
        <v/>
      </c>
      <c r="Q416" s="184" t="str">
        <f>IF(BK414="","",BK414)</f>
        <v/>
      </c>
      <c r="R416" s="38" t="str">
        <f>IF(BK414="","",BK414)</f>
        <v/>
      </c>
      <c r="S416" s="345"/>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6"/>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5">
      <c r="A417" s="347">
        <v>139</v>
      </c>
      <c r="B417" s="350"/>
      <c r="C417" s="340"/>
      <c r="D417" s="176" t="s">
        <v>38</v>
      </c>
      <c r="E417" s="252"/>
      <c r="F417" s="252"/>
      <c r="G417" s="252"/>
      <c r="H417" s="252"/>
      <c r="I417" s="252"/>
      <c r="J417" s="252"/>
      <c r="K417" s="252"/>
      <c r="L417" s="252"/>
      <c r="M417" s="175"/>
      <c r="N417" s="175"/>
      <c r="O417" s="175"/>
      <c r="P417" s="175"/>
      <c r="Q417" s="183" t="str">
        <f>IF(BK417="","",BX419)</f>
        <v/>
      </c>
      <c r="R417" s="172"/>
      <c r="S417" s="343" t="str">
        <f>IF((COUNTBLANK(E417:Q417)+COUNTBLANK(E418:Q418)+COUNTBLANK(E419:Q419))/3=COUNTBLANK(E417:Q417),"","Bitte alle drei Zeilen ausfüllen")</f>
        <v/>
      </c>
      <c r="W417">
        <f t="shared" ref="W417:AH417" si="752">IF(E417=4.5,E418,0)</f>
        <v>0</v>
      </c>
      <c r="X417">
        <f t="shared" si="752"/>
        <v>0</v>
      </c>
      <c r="Y417">
        <f t="shared" si="752"/>
        <v>0</v>
      </c>
      <c r="Z417">
        <f t="shared" si="752"/>
        <v>0</v>
      </c>
      <c r="AA417">
        <f t="shared" si="752"/>
        <v>0</v>
      </c>
      <c r="AB417">
        <f t="shared" si="752"/>
        <v>0</v>
      </c>
      <c r="AC417">
        <f t="shared" si="752"/>
        <v>0</v>
      </c>
      <c r="AD417">
        <f t="shared" si="752"/>
        <v>0</v>
      </c>
      <c r="AE417">
        <f t="shared" si="752"/>
        <v>0</v>
      </c>
      <c r="AF417">
        <f t="shared" si="752"/>
        <v>0</v>
      </c>
      <c r="AG417">
        <f t="shared" si="752"/>
        <v>0</v>
      </c>
      <c r="AH417">
        <f t="shared" si="752"/>
        <v>0</v>
      </c>
      <c r="AJ417">
        <f t="shared" ref="AJ417:AU417" si="753">IF(E417=4.5,1,0)</f>
        <v>0</v>
      </c>
      <c r="AK417">
        <f t="shared" si="753"/>
        <v>0</v>
      </c>
      <c r="AL417">
        <f t="shared" si="753"/>
        <v>0</v>
      </c>
      <c r="AM417">
        <f t="shared" si="753"/>
        <v>0</v>
      </c>
      <c r="AN417">
        <f t="shared" si="753"/>
        <v>0</v>
      </c>
      <c r="AO417">
        <f t="shared" si="753"/>
        <v>0</v>
      </c>
      <c r="AP417">
        <f t="shared" si="753"/>
        <v>0</v>
      </c>
      <c r="AQ417">
        <f t="shared" si="753"/>
        <v>0</v>
      </c>
      <c r="AR417">
        <f t="shared" si="753"/>
        <v>0</v>
      </c>
      <c r="AS417">
        <f t="shared" si="753"/>
        <v>0</v>
      </c>
      <c r="AT417">
        <f t="shared" si="753"/>
        <v>0</v>
      </c>
      <c r="AU417">
        <f t="shared" si="753"/>
        <v>0</v>
      </c>
      <c r="BK417" s="346"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5">
      <c r="A418" s="348"/>
      <c r="B418" s="351"/>
      <c r="C418" s="341"/>
      <c r="D418" s="176" t="s">
        <v>42</v>
      </c>
      <c r="E418" s="252"/>
      <c r="F418" s="252"/>
      <c r="G418" s="252"/>
      <c r="H418" s="252"/>
      <c r="I418" s="252"/>
      <c r="J418" s="252"/>
      <c r="K418" s="252"/>
      <c r="L418" s="252"/>
      <c r="M418" s="175"/>
      <c r="N418" s="175"/>
      <c r="O418" s="175"/>
      <c r="P418" s="175"/>
      <c r="Q418" s="183"/>
      <c r="R418" s="35">
        <f>IF(R417&lt;15,0,IF(R417&lt;30,1,IF(R417&lt;45,2,3)))</f>
        <v>0</v>
      </c>
      <c r="S418" s="344"/>
      <c r="AY418" t="str">
        <f t="shared" ref="AY418:BJ418" si="754">IF(AY419="","",COUNTIF($E419:$P419,AY419))</f>
        <v/>
      </c>
      <c r="AZ418" t="str">
        <f t="shared" si="754"/>
        <v/>
      </c>
      <c r="BA418" t="str">
        <f t="shared" si="754"/>
        <v/>
      </c>
      <c r="BB418" t="str">
        <f t="shared" si="754"/>
        <v/>
      </c>
      <c r="BC418" t="str">
        <f t="shared" si="754"/>
        <v/>
      </c>
      <c r="BD418" t="str">
        <f t="shared" si="754"/>
        <v/>
      </c>
      <c r="BE418" t="str">
        <f t="shared" si="754"/>
        <v/>
      </c>
      <c r="BF418" t="str">
        <f t="shared" si="754"/>
        <v/>
      </c>
      <c r="BG418" t="str">
        <f t="shared" si="754"/>
        <v/>
      </c>
      <c r="BH418" t="str">
        <f t="shared" si="754"/>
        <v/>
      </c>
      <c r="BI418" t="str">
        <f t="shared" si="754"/>
        <v/>
      </c>
      <c r="BJ418" t="str">
        <f t="shared" si="754"/>
        <v/>
      </c>
      <c r="BK418" s="346"/>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5">
      <c r="A419" s="349"/>
      <c r="B419" s="352"/>
      <c r="C419" s="342"/>
      <c r="D419" s="177" t="s">
        <v>44</v>
      </c>
      <c r="E419" s="252" t="str">
        <f t="shared" ref="E419:P419" si="755">IF(E417&gt;0,1,"")</f>
        <v/>
      </c>
      <c r="F419" s="252" t="str">
        <f t="shared" si="755"/>
        <v/>
      </c>
      <c r="G419" s="252" t="str">
        <f t="shared" si="755"/>
        <v/>
      </c>
      <c r="H419" s="252" t="str">
        <f t="shared" si="755"/>
        <v/>
      </c>
      <c r="I419" s="252" t="str">
        <f t="shared" si="755"/>
        <v/>
      </c>
      <c r="J419" s="252" t="str">
        <f t="shared" si="755"/>
        <v/>
      </c>
      <c r="K419" s="252" t="str">
        <f t="shared" si="755"/>
        <v/>
      </c>
      <c r="L419" s="252" t="str">
        <f t="shared" si="755"/>
        <v/>
      </c>
      <c r="M419" s="175" t="str">
        <f t="shared" si="755"/>
        <v/>
      </c>
      <c r="N419" s="175" t="str">
        <f t="shared" si="755"/>
        <v/>
      </c>
      <c r="O419" s="175" t="str">
        <f t="shared" si="755"/>
        <v/>
      </c>
      <c r="P419" s="175" t="str">
        <f t="shared" si="755"/>
        <v/>
      </c>
      <c r="Q419" s="184" t="str">
        <f>IF(BK417="","",BK417)</f>
        <v/>
      </c>
      <c r="R419" s="38" t="str">
        <f>IF(BK417="","",BK417)</f>
        <v/>
      </c>
      <c r="S419" s="345"/>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6"/>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5">
      <c r="A420" s="347">
        <v>140</v>
      </c>
      <c r="B420" s="350"/>
      <c r="C420" s="340"/>
      <c r="D420" s="176" t="s">
        <v>38</v>
      </c>
      <c r="E420" s="252"/>
      <c r="F420" s="252"/>
      <c r="G420" s="252"/>
      <c r="H420" s="252"/>
      <c r="I420" s="252"/>
      <c r="J420" s="252"/>
      <c r="K420" s="252"/>
      <c r="L420" s="252"/>
      <c r="M420" s="175"/>
      <c r="N420" s="175"/>
      <c r="O420" s="175"/>
      <c r="P420" s="175"/>
      <c r="Q420" s="183" t="str">
        <f>IF(BK420="","",BX422)</f>
        <v/>
      </c>
      <c r="R420" s="172"/>
      <c r="S420" s="343" t="str">
        <f>IF((COUNTBLANK(E420:Q420)+COUNTBLANK(E421:Q421)+COUNTBLANK(E422:Q422))/3=COUNTBLANK(E420:Q420),"","Bitte alle drei Zeilen ausfüllen")</f>
        <v/>
      </c>
      <c r="W420">
        <f t="shared" ref="W420:AH420" si="756">IF(E420=4.5,E421,0)</f>
        <v>0</v>
      </c>
      <c r="X420">
        <f t="shared" si="756"/>
        <v>0</v>
      </c>
      <c r="Y420">
        <f t="shared" si="756"/>
        <v>0</v>
      </c>
      <c r="Z420">
        <f t="shared" si="756"/>
        <v>0</v>
      </c>
      <c r="AA420">
        <f t="shared" si="756"/>
        <v>0</v>
      </c>
      <c r="AB420">
        <f t="shared" si="756"/>
        <v>0</v>
      </c>
      <c r="AC420">
        <f t="shared" si="756"/>
        <v>0</v>
      </c>
      <c r="AD420">
        <f t="shared" si="756"/>
        <v>0</v>
      </c>
      <c r="AE420">
        <f t="shared" si="756"/>
        <v>0</v>
      </c>
      <c r="AF420">
        <f t="shared" si="756"/>
        <v>0</v>
      </c>
      <c r="AG420">
        <f t="shared" si="756"/>
        <v>0</v>
      </c>
      <c r="AH420">
        <f t="shared" si="756"/>
        <v>0</v>
      </c>
      <c r="AJ420">
        <f t="shared" ref="AJ420:AU420" si="757">IF(E420=4.5,1,0)</f>
        <v>0</v>
      </c>
      <c r="AK420">
        <f t="shared" si="757"/>
        <v>0</v>
      </c>
      <c r="AL420">
        <f t="shared" si="757"/>
        <v>0</v>
      </c>
      <c r="AM420">
        <f t="shared" si="757"/>
        <v>0</v>
      </c>
      <c r="AN420">
        <f t="shared" si="757"/>
        <v>0</v>
      </c>
      <c r="AO420">
        <f t="shared" si="757"/>
        <v>0</v>
      </c>
      <c r="AP420">
        <f t="shared" si="757"/>
        <v>0</v>
      </c>
      <c r="AQ420">
        <f t="shared" si="757"/>
        <v>0</v>
      </c>
      <c r="AR420">
        <f t="shared" si="757"/>
        <v>0</v>
      </c>
      <c r="AS420">
        <f t="shared" si="757"/>
        <v>0</v>
      </c>
      <c r="AT420">
        <f t="shared" si="757"/>
        <v>0</v>
      </c>
      <c r="AU420">
        <f t="shared" si="757"/>
        <v>0</v>
      </c>
      <c r="BK420" s="346"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5">
      <c r="A421" s="348"/>
      <c r="B421" s="351"/>
      <c r="C421" s="341"/>
      <c r="D421" s="176" t="s">
        <v>42</v>
      </c>
      <c r="E421" s="252"/>
      <c r="F421" s="252"/>
      <c r="G421" s="252"/>
      <c r="H421" s="252"/>
      <c r="I421" s="252"/>
      <c r="J421" s="252"/>
      <c r="K421" s="252"/>
      <c r="L421" s="252"/>
      <c r="M421" s="175"/>
      <c r="N421" s="175"/>
      <c r="O421" s="175"/>
      <c r="P421" s="175"/>
      <c r="Q421" s="183"/>
      <c r="R421" s="35">
        <f>IF(R420&lt;15,0,IF(R420&lt;30,1,IF(R420&lt;45,2,3)))</f>
        <v>0</v>
      </c>
      <c r="S421" s="344"/>
      <c r="AY421" t="str">
        <f t="shared" ref="AY421:BJ421" si="758">IF(AY422="","",COUNTIF($E422:$P422,AY422))</f>
        <v/>
      </c>
      <c r="AZ421" t="str">
        <f t="shared" si="758"/>
        <v/>
      </c>
      <c r="BA421" t="str">
        <f t="shared" si="758"/>
        <v/>
      </c>
      <c r="BB421" t="str">
        <f t="shared" si="758"/>
        <v/>
      </c>
      <c r="BC421" t="str">
        <f t="shared" si="758"/>
        <v/>
      </c>
      <c r="BD421" t="str">
        <f t="shared" si="758"/>
        <v/>
      </c>
      <c r="BE421" t="str">
        <f t="shared" si="758"/>
        <v/>
      </c>
      <c r="BF421" t="str">
        <f t="shared" si="758"/>
        <v/>
      </c>
      <c r="BG421" t="str">
        <f t="shared" si="758"/>
        <v/>
      </c>
      <c r="BH421" t="str">
        <f t="shared" si="758"/>
        <v/>
      </c>
      <c r="BI421" t="str">
        <f t="shared" si="758"/>
        <v/>
      </c>
      <c r="BJ421" t="str">
        <f t="shared" si="758"/>
        <v/>
      </c>
      <c r="BK421" s="346"/>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5">
      <c r="A422" s="349"/>
      <c r="B422" s="352"/>
      <c r="C422" s="342"/>
      <c r="D422" s="177" t="s">
        <v>44</v>
      </c>
      <c r="E422" s="252" t="str">
        <f t="shared" ref="E422:P422" si="759">IF(E420&gt;0,1,"")</f>
        <v/>
      </c>
      <c r="F422" s="252" t="str">
        <f t="shared" si="759"/>
        <v/>
      </c>
      <c r="G422" s="252" t="str">
        <f t="shared" si="759"/>
        <v/>
      </c>
      <c r="H422" s="252" t="str">
        <f t="shared" si="759"/>
        <v/>
      </c>
      <c r="I422" s="252" t="str">
        <f t="shared" si="759"/>
        <v/>
      </c>
      <c r="J422" s="252" t="str">
        <f t="shared" si="759"/>
        <v/>
      </c>
      <c r="K422" s="252" t="str">
        <f t="shared" si="759"/>
        <v/>
      </c>
      <c r="L422" s="252" t="str">
        <f t="shared" si="759"/>
        <v/>
      </c>
      <c r="M422" s="175" t="str">
        <f t="shared" si="759"/>
        <v/>
      </c>
      <c r="N422" s="175" t="str">
        <f t="shared" si="759"/>
        <v/>
      </c>
      <c r="O422" s="175" t="str">
        <f t="shared" si="759"/>
        <v/>
      </c>
      <c r="P422" s="175" t="str">
        <f t="shared" si="759"/>
        <v/>
      </c>
      <c r="Q422" s="184" t="str">
        <f>IF(BK420="","",BK420)</f>
        <v/>
      </c>
      <c r="R422" s="38" t="str">
        <f>IF(BK420="","",BK420)</f>
        <v/>
      </c>
      <c r="S422" s="345"/>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6"/>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5">
      <c r="A423" s="347">
        <v>141</v>
      </c>
      <c r="B423" s="350"/>
      <c r="C423" s="340"/>
      <c r="D423" s="176" t="s">
        <v>38</v>
      </c>
      <c r="E423" s="252"/>
      <c r="F423" s="252"/>
      <c r="G423" s="252"/>
      <c r="H423" s="252"/>
      <c r="I423" s="252"/>
      <c r="J423" s="252"/>
      <c r="K423" s="252"/>
      <c r="L423" s="252"/>
      <c r="M423" s="175"/>
      <c r="N423" s="175"/>
      <c r="O423" s="175"/>
      <c r="P423" s="175"/>
      <c r="Q423" s="183" t="str">
        <f>IF(BK423="","",BX425)</f>
        <v/>
      </c>
      <c r="R423" s="172"/>
      <c r="S423" s="343" t="str">
        <f>IF((COUNTBLANK(E423:Q423)+COUNTBLANK(E424:Q424)+COUNTBLANK(E425:Q425))/3=COUNTBLANK(E423:Q423),"","Bitte alle drei Zeilen ausfüllen")</f>
        <v/>
      </c>
      <c r="W423">
        <f t="shared" ref="W423:AH423" si="760">IF(E423=4.5,E424,0)</f>
        <v>0</v>
      </c>
      <c r="X423">
        <f t="shared" si="760"/>
        <v>0</v>
      </c>
      <c r="Y423">
        <f t="shared" si="760"/>
        <v>0</v>
      </c>
      <c r="Z423">
        <f t="shared" si="760"/>
        <v>0</v>
      </c>
      <c r="AA423">
        <f t="shared" si="760"/>
        <v>0</v>
      </c>
      <c r="AB423">
        <f t="shared" si="760"/>
        <v>0</v>
      </c>
      <c r="AC423">
        <f t="shared" si="760"/>
        <v>0</v>
      </c>
      <c r="AD423">
        <f t="shared" si="760"/>
        <v>0</v>
      </c>
      <c r="AE423">
        <f t="shared" si="760"/>
        <v>0</v>
      </c>
      <c r="AF423">
        <f t="shared" si="760"/>
        <v>0</v>
      </c>
      <c r="AG423">
        <f t="shared" si="760"/>
        <v>0</v>
      </c>
      <c r="AH423">
        <f t="shared" si="760"/>
        <v>0</v>
      </c>
      <c r="AJ423">
        <f t="shared" ref="AJ423:AU423" si="761">IF(E423=4.5,1,0)</f>
        <v>0</v>
      </c>
      <c r="AK423">
        <f t="shared" si="761"/>
        <v>0</v>
      </c>
      <c r="AL423">
        <f t="shared" si="761"/>
        <v>0</v>
      </c>
      <c r="AM423">
        <f t="shared" si="761"/>
        <v>0</v>
      </c>
      <c r="AN423">
        <f t="shared" si="761"/>
        <v>0</v>
      </c>
      <c r="AO423">
        <f t="shared" si="761"/>
        <v>0</v>
      </c>
      <c r="AP423">
        <f t="shared" si="761"/>
        <v>0</v>
      </c>
      <c r="AQ423">
        <f t="shared" si="761"/>
        <v>0</v>
      </c>
      <c r="AR423">
        <f t="shared" si="761"/>
        <v>0</v>
      </c>
      <c r="AS423">
        <f t="shared" si="761"/>
        <v>0</v>
      </c>
      <c r="AT423">
        <f t="shared" si="761"/>
        <v>0</v>
      </c>
      <c r="AU423">
        <f t="shared" si="761"/>
        <v>0</v>
      </c>
      <c r="BK423" s="346"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5">
      <c r="A424" s="348"/>
      <c r="B424" s="351"/>
      <c r="C424" s="341"/>
      <c r="D424" s="176" t="s">
        <v>42</v>
      </c>
      <c r="E424" s="252"/>
      <c r="F424" s="252"/>
      <c r="G424" s="252"/>
      <c r="H424" s="252"/>
      <c r="I424" s="252"/>
      <c r="J424" s="252"/>
      <c r="K424" s="252"/>
      <c r="L424" s="252"/>
      <c r="M424" s="175"/>
      <c r="N424" s="175"/>
      <c r="O424" s="175"/>
      <c r="P424" s="175"/>
      <c r="Q424" s="183"/>
      <c r="R424" s="35">
        <f>IF(R423&lt;15,0,IF(R423&lt;30,1,IF(R423&lt;45,2,3)))</f>
        <v>0</v>
      </c>
      <c r="S424" s="344"/>
      <c r="AY424" t="str">
        <f t="shared" ref="AY424:BJ424" si="762">IF(AY425="","",COUNTIF($E425:$P425,AY425))</f>
        <v/>
      </c>
      <c r="AZ424" t="str">
        <f t="shared" si="762"/>
        <v/>
      </c>
      <c r="BA424" t="str">
        <f t="shared" si="762"/>
        <v/>
      </c>
      <c r="BB424" t="str">
        <f t="shared" si="762"/>
        <v/>
      </c>
      <c r="BC424" t="str">
        <f t="shared" si="762"/>
        <v/>
      </c>
      <c r="BD424" t="str">
        <f t="shared" si="762"/>
        <v/>
      </c>
      <c r="BE424" t="str">
        <f t="shared" si="762"/>
        <v/>
      </c>
      <c r="BF424" t="str">
        <f t="shared" si="762"/>
        <v/>
      </c>
      <c r="BG424" t="str">
        <f t="shared" si="762"/>
        <v/>
      </c>
      <c r="BH424" t="str">
        <f t="shared" si="762"/>
        <v/>
      </c>
      <c r="BI424" t="str">
        <f t="shared" si="762"/>
        <v/>
      </c>
      <c r="BJ424" t="str">
        <f t="shared" si="762"/>
        <v/>
      </c>
      <c r="BK424" s="346"/>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5">
      <c r="A425" s="349"/>
      <c r="B425" s="352"/>
      <c r="C425" s="342"/>
      <c r="D425" s="177" t="s">
        <v>44</v>
      </c>
      <c r="E425" s="252" t="str">
        <f t="shared" ref="E425:P425" si="763">IF(E423&gt;0,1,"")</f>
        <v/>
      </c>
      <c r="F425" s="252" t="str">
        <f t="shared" si="763"/>
        <v/>
      </c>
      <c r="G425" s="252" t="str">
        <f t="shared" si="763"/>
        <v/>
      </c>
      <c r="H425" s="252" t="str">
        <f t="shared" si="763"/>
        <v/>
      </c>
      <c r="I425" s="252" t="str">
        <f t="shared" si="763"/>
        <v/>
      </c>
      <c r="J425" s="252" t="str">
        <f t="shared" si="763"/>
        <v/>
      </c>
      <c r="K425" s="252" t="str">
        <f t="shared" si="763"/>
        <v/>
      </c>
      <c r="L425" s="252" t="str">
        <f t="shared" si="763"/>
        <v/>
      </c>
      <c r="M425" s="175" t="str">
        <f t="shared" si="763"/>
        <v/>
      </c>
      <c r="N425" s="175" t="str">
        <f t="shared" si="763"/>
        <v/>
      </c>
      <c r="O425" s="175" t="str">
        <f t="shared" si="763"/>
        <v/>
      </c>
      <c r="P425" s="175" t="str">
        <f t="shared" si="763"/>
        <v/>
      </c>
      <c r="Q425" s="184" t="str">
        <f>IF(BK423="","",BK423)</f>
        <v/>
      </c>
      <c r="R425" s="38" t="str">
        <f>IF(BK423="","",BK423)</f>
        <v/>
      </c>
      <c r="S425" s="345"/>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6"/>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5">
      <c r="A426" s="347">
        <v>142</v>
      </c>
      <c r="B426" s="350"/>
      <c r="C426" s="340"/>
      <c r="D426" s="176" t="s">
        <v>38</v>
      </c>
      <c r="E426" s="252"/>
      <c r="F426" s="252"/>
      <c r="G426" s="252"/>
      <c r="H426" s="252"/>
      <c r="I426" s="252"/>
      <c r="J426" s="252"/>
      <c r="K426" s="252"/>
      <c r="L426" s="252"/>
      <c r="M426" s="175"/>
      <c r="N426" s="175"/>
      <c r="O426" s="175"/>
      <c r="P426" s="175"/>
      <c r="Q426" s="183" t="str">
        <f>IF(BK426="","",BX428)</f>
        <v/>
      </c>
      <c r="R426" s="172"/>
      <c r="S426" s="343" t="str">
        <f>IF((COUNTBLANK(E426:Q426)+COUNTBLANK(E427:Q427)+COUNTBLANK(E428:Q428))/3=COUNTBLANK(E426:Q426),"","Bitte alle drei Zeilen ausfüllen")</f>
        <v/>
      </c>
      <c r="W426">
        <f t="shared" ref="W426:AH426" si="764">IF(E426=4.5,E427,0)</f>
        <v>0</v>
      </c>
      <c r="X426">
        <f t="shared" si="764"/>
        <v>0</v>
      </c>
      <c r="Y426">
        <f t="shared" si="764"/>
        <v>0</v>
      </c>
      <c r="Z426">
        <f t="shared" si="764"/>
        <v>0</v>
      </c>
      <c r="AA426">
        <f t="shared" si="764"/>
        <v>0</v>
      </c>
      <c r="AB426">
        <f t="shared" si="764"/>
        <v>0</v>
      </c>
      <c r="AC426">
        <f t="shared" si="764"/>
        <v>0</v>
      </c>
      <c r="AD426">
        <f t="shared" si="764"/>
        <v>0</v>
      </c>
      <c r="AE426">
        <f t="shared" si="764"/>
        <v>0</v>
      </c>
      <c r="AF426">
        <f t="shared" si="764"/>
        <v>0</v>
      </c>
      <c r="AG426">
        <f t="shared" si="764"/>
        <v>0</v>
      </c>
      <c r="AH426">
        <f t="shared" si="764"/>
        <v>0</v>
      </c>
      <c r="AJ426">
        <f t="shared" ref="AJ426:AU426" si="765">IF(E426=4.5,1,0)</f>
        <v>0</v>
      </c>
      <c r="AK426">
        <f t="shared" si="765"/>
        <v>0</v>
      </c>
      <c r="AL426">
        <f t="shared" si="765"/>
        <v>0</v>
      </c>
      <c r="AM426">
        <f t="shared" si="765"/>
        <v>0</v>
      </c>
      <c r="AN426">
        <f t="shared" si="765"/>
        <v>0</v>
      </c>
      <c r="AO426">
        <f t="shared" si="765"/>
        <v>0</v>
      </c>
      <c r="AP426">
        <f t="shared" si="765"/>
        <v>0</v>
      </c>
      <c r="AQ426">
        <f t="shared" si="765"/>
        <v>0</v>
      </c>
      <c r="AR426">
        <f t="shared" si="765"/>
        <v>0</v>
      </c>
      <c r="AS426">
        <f t="shared" si="765"/>
        <v>0</v>
      </c>
      <c r="AT426">
        <f t="shared" si="765"/>
        <v>0</v>
      </c>
      <c r="AU426">
        <f t="shared" si="765"/>
        <v>0</v>
      </c>
      <c r="BK426" s="346"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5">
      <c r="A427" s="348"/>
      <c r="B427" s="351"/>
      <c r="C427" s="341"/>
      <c r="D427" s="176" t="s">
        <v>42</v>
      </c>
      <c r="E427" s="252"/>
      <c r="F427" s="252"/>
      <c r="G427" s="252"/>
      <c r="H427" s="252"/>
      <c r="I427" s="252"/>
      <c r="J427" s="252"/>
      <c r="K427" s="252"/>
      <c r="L427" s="252"/>
      <c r="M427" s="175"/>
      <c r="N427" s="175"/>
      <c r="O427" s="175"/>
      <c r="P427" s="175"/>
      <c r="Q427" s="183"/>
      <c r="R427" s="35">
        <f>IF(R426&lt;15,0,IF(R426&lt;30,1,IF(R426&lt;45,2,3)))</f>
        <v>0</v>
      </c>
      <c r="S427" s="344"/>
      <c r="AY427" t="str">
        <f t="shared" ref="AY427:BJ427" si="766">IF(AY428="","",COUNTIF($E428:$P428,AY428))</f>
        <v/>
      </c>
      <c r="AZ427" t="str">
        <f t="shared" si="766"/>
        <v/>
      </c>
      <c r="BA427" t="str">
        <f t="shared" si="766"/>
        <v/>
      </c>
      <c r="BB427" t="str">
        <f t="shared" si="766"/>
        <v/>
      </c>
      <c r="BC427" t="str">
        <f t="shared" si="766"/>
        <v/>
      </c>
      <c r="BD427" t="str">
        <f t="shared" si="766"/>
        <v/>
      </c>
      <c r="BE427" t="str">
        <f t="shared" si="766"/>
        <v/>
      </c>
      <c r="BF427" t="str">
        <f t="shared" si="766"/>
        <v/>
      </c>
      <c r="BG427" t="str">
        <f t="shared" si="766"/>
        <v/>
      </c>
      <c r="BH427" t="str">
        <f t="shared" si="766"/>
        <v/>
      </c>
      <c r="BI427" t="str">
        <f t="shared" si="766"/>
        <v/>
      </c>
      <c r="BJ427" t="str">
        <f t="shared" si="766"/>
        <v/>
      </c>
      <c r="BK427" s="346"/>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5">
      <c r="A428" s="349"/>
      <c r="B428" s="352"/>
      <c r="C428" s="342"/>
      <c r="D428" s="177" t="s">
        <v>44</v>
      </c>
      <c r="E428" s="252" t="str">
        <f t="shared" ref="E428:P428" si="767">IF(E426&gt;0,1,"")</f>
        <v/>
      </c>
      <c r="F428" s="252" t="str">
        <f t="shared" si="767"/>
        <v/>
      </c>
      <c r="G428" s="252" t="str">
        <f t="shared" si="767"/>
        <v/>
      </c>
      <c r="H428" s="252" t="str">
        <f t="shared" si="767"/>
        <v/>
      </c>
      <c r="I428" s="252" t="str">
        <f t="shared" si="767"/>
        <v/>
      </c>
      <c r="J428" s="252" t="str">
        <f t="shared" si="767"/>
        <v/>
      </c>
      <c r="K428" s="252" t="str">
        <f t="shared" si="767"/>
        <v/>
      </c>
      <c r="L428" s="252" t="str">
        <f t="shared" si="767"/>
        <v/>
      </c>
      <c r="M428" s="175" t="str">
        <f t="shared" si="767"/>
        <v/>
      </c>
      <c r="N428" s="175" t="str">
        <f t="shared" si="767"/>
        <v/>
      </c>
      <c r="O428" s="175" t="str">
        <f t="shared" si="767"/>
        <v/>
      </c>
      <c r="P428" s="175" t="str">
        <f t="shared" si="767"/>
        <v/>
      </c>
      <c r="Q428" s="184" t="str">
        <f>IF(BK426="","",BK426)</f>
        <v/>
      </c>
      <c r="R428" s="38" t="str">
        <f>IF(BK426="","",BK426)</f>
        <v/>
      </c>
      <c r="S428" s="345"/>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6"/>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5">
      <c r="A429" s="347">
        <v>143</v>
      </c>
      <c r="B429" s="350"/>
      <c r="C429" s="340"/>
      <c r="D429" s="176" t="s">
        <v>38</v>
      </c>
      <c r="E429" s="252"/>
      <c r="F429" s="252"/>
      <c r="G429" s="252"/>
      <c r="H429" s="252"/>
      <c r="I429" s="252"/>
      <c r="J429" s="252"/>
      <c r="K429" s="252"/>
      <c r="L429" s="252"/>
      <c r="M429" s="175"/>
      <c r="N429" s="175"/>
      <c r="O429" s="175"/>
      <c r="P429" s="175"/>
      <c r="Q429" s="183" t="str">
        <f>IF(BK429="","",BX431)</f>
        <v/>
      </c>
      <c r="R429" s="172"/>
      <c r="S429" s="343" t="str">
        <f>IF((COUNTBLANK(E429:Q429)+COUNTBLANK(E430:Q430)+COUNTBLANK(E431:Q431))/3=COUNTBLANK(E429:Q429),"","Bitte alle drei Zeilen ausfüllen")</f>
        <v/>
      </c>
      <c r="W429">
        <f t="shared" ref="W429:AH429" si="768">IF(E429=4.5,E430,0)</f>
        <v>0</v>
      </c>
      <c r="X429">
        <f t="shared" si="768"/>
        <v>0</v>
      </c>
      <c r="Y429">
        <f t="shared" si="768"/>
        <v>0</v>
      </c>
      <c r="Z429">
        <f t="shared" si="768"/>
        <v>0</v>
      </c>
      <c r="AA429">
        <f t="shared" si="768"/>
        <v>0</v>
      </c>
      <c r="AB429">
        <f t="shared" si="768"/>
        <v>0</v>
      </c>
      <c r="AC429">
        <f t="shared" si="768"/>
        <v>0</v>
      </c>
      <c r="AD429">
        <f t="shared" si="768"/>
        <v>0</v>
      </c>
      <c r="AE429">
        <f t="shared" si="768"/>
        <v>0</v>
      </c>
      <c r="AF429">
        <f t="shared" si="768"/>
        <v>0</v>
      </c>
      <c r="AG429">
        <f t="shared" si="768"/>
        <v>0</v>
      </c>
      <c r="AH429">
        <f t="shared" si="768"/>
        <v>0</v>
      </c>
      <c r="AJ429">
        <f t="shared" ref="AJ429:AU429" si="769">IF(E429=4.5,1,0)</f>
        <v>0</v>
      </c>
      <c r="AK429">
        <f t="shared" si="769"/>
        <v>0</v>
      </c>
      <c r="AL429">
        <f t="shared" si="769"/>
        <v>0</v>
      </c>
      <c r="AM429">
        <f t="shared" si="769"/>
        <v>0</v>
      </c>
      <c r="AN429">
        <f t="shared" si="769"/>
        <v>0</v>
      </c>
      <c r="AO429">
        <f t="shared" si="769"/>
        <v>0</v>
      </c>
      <c r="AP429">
        <f t="shared" si="769"/>
        <v>0</v>
      </c>
      <c r="AQ429">
        <f t="shared" si="769"/>
        <v>0</v>
      </c>
      <c r="AR429">
        <f t="shared" si="769"/>
        <v>0</v>
      </c>
      <c r="AS429">
        <f t="shared" si="769"/>
        <v>0</v>
      </c>
      <c r="AT429">
        <f t="shared" si="769"/>
        <v>0</v>
      </c>
      <c r="AU429">
        <f t="shared" si="769"/>
        <v>0</v>
      </c>
      <c r="BK429" s="346"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5">
      <c r="A430" s="348"/>
      <c r="B430" s="351"/>
      <c r="C430" s="341"/>
      <c r="D430" s="176" t="s">
        <v>42</v>
      </c>
      <c r="E430" s="252"/>
      <c r="F430" s="252"/>
      <c r="G430" s="252"/>
      <c r="H430" s="252"/>
      <c r="I430" s="252"/>
      <c r="J430" s="252"/>
      <c r="K430" s="252"/>
      <c r="L430" s="252"/>
      <c r="M430" s="175"/>
      <c r="N430" s="175"/>
      <c r="O430" s="175"/>
      <c r="P430" s="175"/>
      <c r="Q430" s="183"/>
      <c r="R430" s="35">
        <f>IF(R429&lt;15,0,IF(R429&lt;30,1,IF(R429&lt;45,2,3)))</f>
        <v>0</v>
      </c>
      <c r="S430" s="344"/>
      <c r="AY430" t="str">
        <f t="shared" ref="AY430:BJ430" si="770">IF(AY431="","",COUNTIF($E431:$P431,AY431))</f>
        <v/>
      </c>
      <c r="AZ430" t="str">
        <f t="shared" si="770"/>
        <v/>
      </c>
      <c r="BA430" t="str">
        <f t="shared" si="770"/>
        <v/>
      </c>
      <c r="BB430" t="str">
        <f t="shared" si="770"/>
        <v/>
      </c>
      <c r="BC430" t="str">
        <f t="shared" si="770"/>
        <v/>
      </c>
      <c r="BD430" t="str">
        <f t="shared" si="770"/>
        <v/>
      </c>
      <c r="BE430" t="str">
        <f t="shared" si="770"/>
        <v/>
      </c>
      <c r="BF430" t="str">
        <f t="shared" si="770"/>
        <v/>
      </c>
      <c r="BG430" t="str">
        <f t="shared" si="770"/>
        <v/>
      </c>
      <c r="BH430" t="str">
        <f t="shared" si="770"/>
        <v/>
      </c>
      <c r="BI430" t="str">
        <f t="shared" si="770"/>
        <v/>
      </c>
      <c r="BJ430" t="str">
        <f t="shared" si="770"/>
        <v/>
      </c>
      <c r="BK430" s="346"/>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5">
      <c r="A431" s="349"/>
      <c r="B431" s="352"/>
      <c r="C431" s="342"/>
      <c r="D431" s="177" t="s">
        <v>44</v>
      </c>
      <c r="E431" s="252" t="str">
        <f t="shared" ref="E431:P431" si="771">IF(E429&gt;0,1,"")</f>
        <v/>
      </c>
      <c r="F431" s="252" t="str">
        <f t="shared" si="771"/>
        <v/>
      </c>
      <c r="G431" s="252" t="str">
        <f t="shared" si="771"/>
        <v/>
      </c>
      <c r="H431" s="252" t="str">
        <f t="shared" si="771"/>
        <v/>
      </c>
      <c r="I431" s="252" t="str">
        <f t="shared" si="771"/>
        <v/>
      </c>
      <c r="J431" s="252" t="str">
        <f t="shared" si="771"/>
        <v/>
      </c>
      <c r="K431" s="252" t="str">
        <f t="shared" si="771"/>
        <v/>
      </c>
      <c r="L431" s="252" t="str">
        <f t="shared" si="771"/>
        <v/>
      </c>
      <c r="M431" s="175" t="str">
        <f t="shared" si="771"/>
        <v/>
      </c>
      <c r="N431" s="175" t="str">
        <f t="shared" si="771"/>
        <v/>
      </c>
      <c r="O431" s="175" t="str">
        <f t="shared" si="771"/>
        <v/>
      </c>
      <c r="P431" s="175" t="str">
        <f t="shared" si="771"/>
        <v/>
      </c>
      <c r="Q431" s="184" t="str">
        <f>IF(BK429="","",BK429)</f>
        <v/>
      </c>
      <c r="R431" s="38" t="str">
        <f>IF(BK429="","",BK429)</f>
        <v/>
      </c>
      <c r="S431" s="345"/>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6"/>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5">
      <c r="A432" s="347">
        <v>144</v>
      </c>
      <c r="B432" s="350"/>
      <c r="C432" s="340"/>
      <c r="D432" s="176" t="s">
        <v>38</v>
      </c>
      <c r="E432" s="252"/>
      <c r="F432" s="252"/>
      <c r="G432" s="252"/>
      <c r="H432" s="252"/>
      <c r="I432" s="252"/>
      <c r="J432" s="252"/>
      <c r="K432" s="252"/>
      <c r="L432" s="252"/>
      <c r="M432" s="175"/>
      <c r="N432" s="175"/>
      <c r="O432" s="175"/>
      <c r="P432" s="175"/>
      <c r="Q432" s="183" t="str">
        <f>IF(BK432="","",BX434)</f>
        <v/>
      </c>
      <c r="R432" s="172"/>
      <c r="S432" s="343" t="str">
        <f>IF((COUNTBLANK(E432:Q432)+COUNTBLANK(E433:Q433)+COUNTBLANK(E434:Q434))/3=COUNTBLANK(E432:Q432),"","Bitte alle drei Zeilen ausfüllen")</f>
        <v/>
      </c>
      <c r="W432">
        <f t="shared" ref="W432:AH432" si="772">IF(E432=4.5,E433,0)</f>
        <v>0</v>
      </c>
      <c r="X432">
        <f t="shared" si="772"/>
        <v>0</v>
      </c>
      <c r="Y432">
        <f t="shared" si="772"/>
        <v>0</v>
      </c>
      <c r="Z432">
        <f t="shared" si="772"/>
        <v>0</v>
      </c>
      <c r="AA432">
        <f t="shared" si="772"/>
        <v>0</v>
      </c>
      <c r="AB432">
        <f t="shared" si="772"/>
        <v>0</v>
      </c>
      <c r="AC432">
        <f t="shared" si="772"/>
        <v>0</v>
      </c>
      <c r="AD432">
        <f t="shared" si="772"/>
        <v>0</v>
      </c>
      <c r="AE432">
        <f t="shared" si="772"/>
        <v>0</v>
      </c>
      <c r="AF432">
        <f t="shared" si="772"/>
        <v>0</v>
      </c>
      <c r="AG432">
        <f t="shared" si="772"/>
        <v>0</v>
      </c>
      <c r="AH432">
        <f t="shared" si="772"/>
        <v>0</v>
      </c>
      <c r="AJ432">
        <f t="shared" ref="AJ432:AU432" si="773">IF(E432=4.5,1,0)</f>
        <v>0</v>
      </c>
      <c r="AK432">
        <f t="shared" si="773"/>
        <v>0</v>
      </c>
      <c r="AL432">
        <f t="shared" si="773"/>
        <v>0</v>
      </c>
      <c r="AM432">
        <f t="shared" si="773"/>
        <v>0</v>
      </c>
      <c r="AN432">
        <f t="shared" si="773"/>
        <v>0</v>
      </c>
      <c r="AO432">
        <f t="shared" si="773"/>
        <v>0</v>
      </c>
      <c r="AP432">
        <f t="shared" si="773"/>
        <v>0</v>
      </c>
      <c r="AQ432">
        <f t="shared" si="773"/>
        <v>0</v>
      </c>
      <c r="AR432">
        <f t="shared" si="773"/>
        <v>0</v>
      </c>
      <c r="AS432">
        <f t="shared" si="773"/>
        <v>0</v>
      </c>
      <c r="AT432">
        <f t="shared" si="773"/>
        <v>0</v>
      </c>
      <c r="AU432">
        <f t="shared" si="773"/>
        <v>0</v>
      </c>
      <c r="BK432" s="346"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5">
      <c r="A433" s="348"/>
      <c r="B433" s="351"/>
      <c r="C433" s="341"/>
      <c r="D433" s="176" t="s">
        <v>42</v>
      </c>
      <c r="E433" s="252"/>
      <c r="F433" s="252"/>
      <c r="G433" s="252"/>
      <c r="H433" s="252"/>
      <c r="I433" s="252"/>
      <c r="J433" s="252"/>
      <c r="K433" s="252"/>
      <c r="L433" s="252"/>
      <c r="M433" s="175"/>
      <c r="N433" s="175"/>
      <c r="O433" s="175"/>
      <c r="P433" s="175"/>
      <c r="Q433" s="183"/>
      <c r="R433" s="35">
        <f>IF(R432&lt;15,0,IF(R432&lt;30,1,IF(R432&lt;45,2,3)))</f>
        <v>0</v>
      </c>
      <c r="S433" s="344"/>
      <c r="AY433" t="str">
        <f t="shared" ref="AY433:BJ433" si="774">IF(AY434="","",COUNTIF($E434:$P434,AY434))</f>
        <v/>
      </c>
      <c r="AZ433" t="str">
        <f t="shared" si="774"/>
        <v/>
      </c>
      <c r="BA433" t="str">
        <f t="shared" si="774"/>
        <v/>
      </c>
      <c r="BB433" t="str">
        <f t="shared" si="774"/>
        <v/>
      </c>
      <c r="BC433" t="str">
        <f t="shared" si="774"/>
        <v/>
      </c>
      <c r="BD433" t="str">
        <f t="shared" si="774"/>
        <v/>
      </c>
      <c r="BE433" t="str">
        <f t="shared" si="774"/>
        <v/>
      </c>
      <c r="BF433" t="str">
        <f t="shared" si="774"/>
        <v/>
      </c>
      <c r="BG433" t="str">
        <f t="shared" si="774"/>
        <v/>
      </c>
      <c r="BH433" t="str">
        <f t="shared" si="774"/>
        <v/>
      </c>
      <c r="BI433" t="str">
        <f t="shared" si="774"/>
        <v/>
      </c>
      <c r="BJ433" t="str">
        <f t="shared" si="774"/>
        <v/>
      </c>
      <c r="BK433" s="346"/>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5">
      <c r="A434" s="349"/>
      <c r="B434" s="352"/>
      <c r="C434" s="342"/>
      <c r="D434" s="177" t="s">
        <v>44</v>
      </c>
      <c r="E434" s="252" t="str">
        <f t="shared" ref="E434:P434" si="775">IF(E432&gt;0,1,"")</f>
        <v/>
      </c>
      <c r="F434" s="252" t="str">
        <f t="shared" si="775"/>
        <v/>
      </c>
      <c r="G434" s="252" t="str">
        <f t="shared" si="775"/>
        <v/>
      </c>
      <c r="H434" s="252" t="str">
        <f t="shared" si="775"/>
        <v/>
      </c>
      <c r="I434" s="252" t="str">
        <f t="shared" si="775"/>
        <v/>
      </c>
      <c r="J434" s="252" t="str">
        <f t="shared" si="775"/>
        <v/>
      </c>
      <c r="K434" s="252" t="str">
        <f t="shared" si="775"/>
        <v/>
      </c>
      <c r="L434" s="252" t="str">
        <f t="shared" si="775"/>
        <v/>
      </c>
      <c r="M434" s="175" t="str">
        <f t="shared" si="775"/>
        <v/>
      </c>
      <c r="N434" s="175" t="str">
        <f t="shared" si="775"/>
        <v/>
      </c>
      <c r="O434" s="175" t="str">
        <f t="shared" si="775"/>
        <v/>
      </c>
      <c r="P434" s="175" t="str">
        <f t="shared" si="775"/>
        <v/>
      </c>
      <c r="Q434" s="184" t="str">
        <f>IF(BK432="","",BK432)</f>
        <v/>
      </c>
      <c r="R434" s="38" t="str">
        <f>IF(BK432="","",BK432)</f>
        <v/>
      </c>
      <c r="S434" s="345"/>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6"/>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5">
      <c r="A435" s="347">
        <v>145</v>
      </c>
      <c r="B435" s="350"/>
      <c r="C435" s="340"/>
      <c r="D435" s="176" t="s">
        <v>38</v>
      </c>
      <c r="E435" s="252"/>
      <c r="F435" s="252"/>
      <c r="G435" s="252"/>
      <c r="H435" s="252"/>
      <c r="I435" s="252"/>
      <c r="J435" s="252"/>
      <c r="K435" s="252"/>
      <c r="L435" s="252"/>
      <c r="M435" s="175"/>
      <c r="N435" s="175"/>
      <c r="O435" s="175"/>
      <c r="P435" s="175"/>
      <c r="Q435" s="183" t="str">
        <f>IF(BK435="","",BX437)</f>
        <v/>
      </c>
      <c r="R435" s="172"/>
      <c r="S435" s="343" t="str">
        <f>IF((COUNTBLANK(E435:Q435)+COUNTBLANK(E436:Q436)+COUNTBLANK(E437:Q437))/3=COUNTBLANK(E435:Q435),"","Bitte alle drei Zeilen ausfüllen")</f>
        <v/>
      </c>
      <c r="W435">
        <f t="shared" ref="W435:AH435" si="776">IF(E435=4.5,E436,0)</f>
        <v>0</v>
      </c>
      <c r="X435">
        <f t="shared" si="776"/>
        <v>0</v>
      </c>
      <c r="Y435">
        <f t="shared" si="776"/>
        <v>0</v>
      </c>
      <c r="Z435">
        <f t="shared" si="776"/>
        <v>0</v>
      </c>
      <c r="AA435">
        <f t="shared" si="776"/>
        <v>0</v>
      </c>
      <c r="AB435">
        <f t="shared" si="776"/>
        <v>0</v>
      </c>
      <c r="AC435">
        <f t="shared" si="776"/>
        <v>0</v>
      </c>
      <c r="AD435">
        <f t="shared" si="776"/>
        <v>0</v>
      </c>
      <c r="AE435">
        <f t="shared" si="776"/>
        <v>0</v>
      </c>
      <c r="AF435">
        <f t="shared" si="776"/>
        <v>0</v>
      </c>
      <c r="AG435">
        <f t="shared" si="776"/>
        <v>0</v>
      </c>
      <c r="AH435">
        <f t="shared" si="776"/>
        <v>0</v>
      </c>
      <c r="AJ435">
        <f t="shared" ref="AJ435:AU435" si="777">IF(E435=4.5,1,0)</f>
        <v>0</v>
      </c>
      <c r="AK435">
        <f t="shared" si="777"/>
        <v>0</v>
      </c>
      <c r="AL435">
        <f t="shared" si="777"/>
        <v>0</v>
      </c>
      <c r="AM435">
        <f t="shared" si="777"/>
        <v>0</v>
      </c>
      <c r="AN435">
        <f t="shared" si="777"/>
        <v>0</v>
      </c>
      <c r="AO435">
        <f t="shared" si="777"/>
        <v>0</v>
      </c>
      <c r="AP435">
        <f t="shared" si="777"/>
        <v>0</v>
      </c>
      <c r="AQ435">
        <f t="shared" si="777"/>
        <v>0</v>
      </c>
      <c r="AR435">
        <f t="shared" si="777"/>
        <v>0</v>
      </c>
      <c r="AS435">
        <f t="shared" si="777"/>
        <v>0</v>
      </c>
      <c r="AT435">
        <f t="shared" si="777"/>
        <v>0</v>
      </c>
      <c r="AU435">
        <f t="shared" si="777"/>
        <v>0</v>
      </c>
      <c r="BK435" s="346"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5">
      <c r="A436" s="348"/>
      <c r="B436" s="351"/>
      <c r="C436" s="341"/>
      <c r="D436" s="176" t="s">
        <v>42</v>
      </c>
      <c r="E436" s="252"/>
      <c r="F436" s="252"/>
      <c r="G436" s="252"/>
      <c r="H436" s="252"/>
      <c r="I436" s="252"/>
      <c r="J436" s="252"/>
      <c r="K436" s="252"/>
      <c r="L436" s="252"/>
      <c r="M436" s="175"/>
      <c r="N436" s="175"/>
      <c r="O436" s="175"/>
      <c r="P436" s="175"/>
      <c r="Q436" s="183"/>
      <c r="R436" s="35">
        <f>IF(R435&lt;15,0,IF(R435&lt;30,1,IF(R435&lt;45,2,3)))</f>
        <v>0</v>
      </c>
      <c r="S436" s="344"/>
      <c r="AY436" t="str">
        <f t="shared" ref="AY436:BJ436" si="778">IF(AY437="","",COUNTIF($E437:$P437,AY437))</f>
        <v/>
      </c>
      <c r="AZ436" t="str">
        <f t="shared" si="778"/>
        <v/>
      </c>
      <c r="BA436" t="str">
        <f t="shared" si="778"/>
        <v/>
      </c>
      <c r="BB436" t="str">
        <f t="shared" si="778"/>
        <v/>
      </c>
      <c r="BC436" t="str">
        <f t="shared" si="778"/>
        <v/>
      </c>
      <c r="BD436" t="str">
        <f t="shared" si="778"/>
        <v/>
      </c>
      <c r="BE436" t="str">
        <f t="shared" si="778"/>
        <v/>
      </c>
      <c r="BF436" t="str">
        <f t="shared" si="778"/>
        <v/>
      </c>
      <c r="BG436" t="str">
        <f t="shared" si="778"/>
        <v/>
      </c>
      <c r="BH436" t="str">
        <f t="shared" si="778"/>
        <v/>
      </c>
      <c r="BI436" t="str">
        <f t="shared" si="778"/>
        <v/>
      </c>
      <c r="BJ436" t="str">
        <f t="shared" si="778"/>
        <v/>
      </c>
      <c r="BK436" s="346"/>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5">
      <c r="A437" s="349"/>
      <c r="B437" s="352"/>
      <c r="C437" s="342"/>
      <c r="D437" s="177" t="s">
        <v>44</v>
      </c>
      <c r="E437" s="252" t="str">
        <f t="shared" ref="E437:P437" si="779">IF(E435&gt;0,1,"")</f>
        <v/>
      </c>
      <c r="F437" s="252" t="str">
        <f t="shared" si="779"/>
        <v/>
      </c>
      <c r="G437" s="252" t="str">
        <f t="shared" si="779"/>
        <v/>
      </c>
      <c r="H437" s="252" t="str">
        <f t="shared" si="779"/>
        <v/>
      </c>
      <c r="I437" s="252" t="str">
        <f t="shared" si="779"/>
        <v/>
      </c>
      <c r="J437" s="252" t="str">
        <f t="shared" si="779"/>
        <v/>
      </c>
      <c r="K437" s="252" t="str">
        <f t="shared" si="779"/>
        <v/>
      </c>
      <c r="L437" s="252" t="str">
        <f t="shared" si="779"/>
        <v/>
      </c>
      <c r="M437" s="175" t="str">
        <f t="shared" si="779"/>
        <v/>
      </c>
      <c r="N437" s="175" t="str">
        <f t="shared" si="779"/>
        <v/>
      </c>
      <c r="O437" s="175" t="str">
        <f t="shared" si="779"/>
        <v/>
      </c>
      <c r="P437" s="175" t="str">
        <f t="shared" si="779"/>
        <v/>
      </c>
      <c r="Q437" s="184" t="str">
        <f>IF(BK435="","",BK435)</f>
        <v/>
      </c>
      <c r="R437" s="38" t="str">
        <f>IF(BK435="","",BK435)</f>
        <v/>
      </c>
      <c r="S437" s="345"/>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6"/>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5">
      <c r="A438" s="347">
        <v>146</v>
      </c>
      <c r="B438" s="350"/>
      <c r="C438" s="340"/>
      <c r="D438" s="176" t="s">
        <v>38</v>
      </c>
      <c r="E438" s="252"/>
      <c r="F438" s="252"/>
      <c r="G438" s="252"/>
      <c r="H438" s="252"/>
      <c r="I438" s="252"/>
      <c r="J438" s="252"/>
      <c r="K438" s="252"/>
      <c r="L438" s="252"/>
      <c r="M438" s="175"/>
      <c r="N438" s="175"/>
      <c r="O438" s="175"/>
      <c r="P438" s="175"/>
      <c r="Q438" s="183" t="str">
        <f>IF(BK438="","",BX440)</f>
        <v/>
      </c>
      <c r="R438" s="172"/>
      <c r="S438" s="343" t="str">
        <f>IF((COUNTBLANK(E438:Q438)+COUNTBLANK(E439:Q439)+COUNTBLANK(E440:Q440))/3=COUNTBLANK(E438:Q438),"","Bitte alle drei Zeilen ausfüllen")</f>
        <v/>
      </c>
      <c r="W438">
        <f t="shared" ref="W438:AH438" si="780">IF(E438=4.5,E439,0)</f>
        <v>0</v>
      </c>
      <c r="X438">
        <f t="shared" si="780"/>
        <v>0</v>
      </c>
      <c r="Y438">
        <f t="shared" si="780"/>
        <v>0</v>
      </c>
      <c r="Z438">
        <f t="shared" si="780"/>
        <v>0</v>
      </c>
      <c r="AA438">
        <f t="shared" si="780"/>
        <v>0</v>
      </c>
      <c r="AB438">
        <f t="shared" si="780"/>
        <v>0</v>
      </c>
      <c r="AC438">
        <f t="shared" si="780"/>
        <v>0</v>
      </c>
      <c r="AD438">
        <f t="shared" si="780"/>
        <v>0</v>
      </c>
      <c r="AE438">
        <f t="shared" si="780"/>
        <v>0</v>
      </c>
      <c r="AF438">
        <f t="shared" si="780"/>
        <v>0</v>
      </c>
      <c r="AG438">
        <f t="shared" si="780"/>
        <v>0</v>
      </c>
      <c r="AH438">
        <f t="shared" si="780"/>
        <v>0</v>
      </c>
      <c r="AJ438">
        <f t="shared" ref="AJ438:AU438" si="781">IF(E438=4.5,1,0)</f>
        <v>0</v>
      </c>
      <c r="AK438">
        <f t="shared" si="781"/>
        <v>0</v>
      </c>
      <c r="AL438">
        <f t="shared" si="781"/>
        <v>0</v>
      </c>
      <c r="AM438">
        <f t="shared" si="781"/>
        <v>0</v>
      </c>
      <c r="AN438">
        <f t="shared" si="781"/>
        <v>0</v>
      </c>
      <c r="AO438">
        <f t="shared" si="781"/>
        <v>0</v>
      </c>
      <c r="AP438">
        <f t="shared" si="781"/>
        <v>0</v>
      </c>
      <c r="AQ438">
        <f t="shared" si="781"/>
        <v>0</v>
      </c>
      <c r="AR438">
        <f t="shared" si="781"/>
        <v>0</v>
      </c>
      <c r="AS438">
        <f t="shared" si="781"/>
        <v>0</v>
      </c>
      <c r="AT438">
        <f t="shared" si="781"/>
        <v>0</v>
      </c>
      <c r="AU438">
        <f t="shared" si="781"/>
        <v>0</v>
      </c>
      <c r="BK438" s="346"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5">
      <c r="A439" s="348"/>
      <c r="B439" s="351"/>
      <c r="C439" s="341"/>
      <c r="D439" s="176" t="s">
        <v>42</v>
      </c>
      <c r="E439" s="252"/>
      <c r="F439" s="252"/>
      <c r="G439" s="252"/>
      <c r="H439" s="252"/>
      <c r="I439" s="252"/>
      <c r="J439" s="252"/>
      <c r="K439" s="252"/>
      <c r="L439" s="252"/>
      <c r="M439" s="175"/>
      <c r="N439" s="175"/>
      <c r="O439" s="175"/>
      <c r="P439" s="175"/>
      <c r="Q439" s="183"/>
      <c r="R439" s="35">
        <f>IF(R438&lt;15,0,IF(R438&lt;30,1,IF(R438&lt;45,2,3)))</f>
        <v>0</v>
      </c>
      <c r="S439" s="344"/>
      <c r="AY439" t="str">
        <f t="shared" ref="AY439:BJ439" si="782">IF(AY440="","",COUNTIF($E440:$P440,AY440))</f>
        <v/>
      </c>
      <c r="AZ439" t="str">
        <f t="shared" si="782"/>
        <v/>
      </c>
      <c r="BA439" t="str">
        <f t="shared" si="782"/>
        <v/>
      </c>
      <c r="BB439" t="str">
        <f t="shared" si="782"/>
        <v/>
      </c>
      <c r="BC439" t="str">
        <f t="shared" si="782"/>
        <v/>
      </c>
      <c r="BD439" t="str">
        <f t="shared" si="782"/>
        <v/>
      </c>
      <c r="BE439" t="str">
        <f t="shared" si="782"/>
        <v/>
      </c>
      <c r="BF439" t="str">
        <f t="shared" si="782"/>
        <v/>
      </c>
      <c r="BG439" t="str">
        <f t="shared" si="782"/>
        <v/>
      </c>
      <c r="BH439" t="str">
        <f t="shared" si="782"/>
        <v/>
      </c>
      <c r="BI439" t="str">
        <f t="shared" si="782"/>
        <v/>
      </c>
      <c r="BJ439" t="str">
        <f t="shared" si="782"/>
        <v/>
      </c>
      <c r="BK439" s="346"/>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5">
      <c r="A440" s="349"/>
      <c r="B440" s="352"/>
      <c r="C440" s="342"/>
      <c r="D440" s="177" t="s">
        <v>44</v>
      </c>
      <c r="E440" s="252" t="str">
        <f t="shared" ref="E440:P440" si="783">IF(E438&gt;0,1,"")</f>
        <v/>
      </c>
      <c r="F440" s="252" t="str">
        <f t="shared" si="783"/>
        <v/>
      </c>
      <c r="G440" s="252" t="str">
        <f t="shared" si="783"/>
        <v/>
      </c>
      <c r="H440" s="252" t="str">
        <f t="shared" si="783"/>
        <v/>
      </c>
      <c r="I440" s="252" t="str">
        <f t="shared" si="783"/>
        <v/>
      </c>
      <c r="J440" s="252" t="str">
        <f t="shared" si="783"/>
        <v/>
      </c>
      <c r="K440" s="252" t="str">
        <f t="shared" si="783"/>
        <v/>
      </c>
      <c r="L440" s="252" t="str">
        <f t="shared" si="783"/>
        <v/>
      </c>
      <c r="M440" s="175" t="str">
        <f t="shared" si="783"/>
        <v/>
      </c>
      <c r="N440" s="175" t="str">
        <f t="shared" si="783"/>
        <v/>
      </c>
      <c r="O440" s="175" t="str">
        <f t="shared" si="783"/>
        <v/>
      </c>
      <c r="P440" s="175" t="str">
        <f t="shared" si="783"/>
        <v/>
      </c>
      <c r="Q440" s="184" t="str">
        <f>IF(BK438="","",BK438)</f>
        <v/>
      </c>
      <c r="R440" s="38" t="str">
        <f>IF(BK438="","",BK438)</f>
        <v/>
      </c>
      <c r="S440" s="345"/>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6"/>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5">
      <c r="A441" s="347">
        <v>147</v>
      </c>
      <c r="B441" s="350"/>
      <c r="C441" s="340"/>
      <c r="D441" s="176" t="s">
        <v>38</v>
      </c>
      <c r="E441" s="252"/>
      <c r="F441" s="252"/>
      <c r="G441" s="252"/>
      <c r="H441" s="252"/>
      <c r="I441" s="252"/>
      <c r="J441" s="252"/>
      <c r="K441" s="252"/>
      <c r="L441" s="252"/>
      <c r="M441" s="175"/>
      <c r="N441" s="175"/>
      <c r="O441" s="175"/>
      <c r="P441" s="175"/>
      <c r="Q441" s="183" t="str">
        <f>IF(BK441="","",BX443)</f>
        <v/>
      </c>
      <c r="R441" s="172"/>
      <c r="S441" s="343" t="str">
        <f>IF((COUNTBLANK(E441:Q441)+COUNTBLANK(E442:Q442)+COUNTBLANK(E443:Q443))/3=COUNTBLANK(E441:Q441),"","Bitte alle drei Zeilen ausfüllen")</f>
        <v/>
      </c>
      <c r="W441">
        <f t="shared" ref="W441:AH441" si="784">IF(E441=4.5,E442,0)</f>
        <v>0</v>
      </c>
      <c r="X441">
        <f t="shared" si="784"/>
        <v>0</v>
      </c>
      <c r="Y441">
        <f t="shared" si="784"/>
        <v>0</v>
      </c>
      <c r="Z441">
        <f t="shared" si="784"/>
        <v>0</v>
      </c>
      <c r="AA441">
        <f t="shared" si="784"/>
        <v>0</v>
      </c>
      <c r="AB441">
        <f t="shared" si="784"/>
        <v>0</v>
      </c>
      <c r="AC441">
        <f t="shared" si="784"/>
        <v>0</v>
      </c>
      <c r="AD441">
        <f t="shared" si="784"/>
        <v>0</v>
      </c>
      <c r="AE441">
        <f t="shared" si="784"/>
        <v>0</v>
      </c>
      <c r="AF441">
        <f t="shared" si="784"/>
        <v>0</v>
      </c>
      <c r="AG441">
        <f t="shared" si="784"/>
        <v>0</v>
      </c>
      <c r="AH441">
        <f t="shared" si="784"/>
        <v>0</v>
      </c>
      <c r="AJ441">
        <f t="shared" ref="AJ441:AU441" si="785">IF(E441=4.5,1,0)</f>
        <v>0</v>
      </c>
      <c r="AK441">
        <f t="shared" si="785"/>
        <v>0</v>
      </c>
      <c r="AL441">
        <f t="shared" si="785"/>
        <v>0</v>
      </c>
      <c r="AM441">
        <f t="shared" si="785"/>
        <v>0</v>
      </c>
      <c r="AN441">
        <f t="shared" si="785"/>
        <v>0</v>
      </c>
      <c r="AO441">
        <f t="shared" si="785"/>
        <v>0</v>
      </c>
      <c r="AP441">
        <f t="shared" si="785"/>
        <v>0</v>
      </c>
      <c r="AQ441">
        <f t="shared" si="785"/>
        <v>0</v>
      </c>
      <c r="AR441">
        <f t="shared" si="785"/>
        <v>0</v>
      </c>
      <c r="AS441">
        <f t="shared" si="785"/>
        <v>0</v>
      </c>
      <c r="AT441">
        <f t="shared" si="785"/>
        <v>0</v>
      </c>
      <c r="AU441">
        <f t="shared" si="785"/>
        <v>0</v>
      </c>
      <c r="BK441" s="346"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5">
      <c r="A442" s="348"/>
      <c r="B442" s="351"/>
      <c r="C442" s="341"/>
      <c r="D442" s="176" t="s">
        <v>42</v>
      </c>
      <c r="E442" s="252"/>
      <c r="F442" s="252"/>
      <c r="G442" s="252"/>
      <c r="H442" s="252"/>
      <c r="I442" s="252"/>
      <c r="J442" s="252"/>
      <c r="K442" s="252"/>
      <c r="L442" s="252"/>
      <c r="M442" s="175"/>
      <c r="N442" s="175"/>
      <c r="O442" s="175"/>
      <c r="P442" s="175"/>
      <c r="Q442" s="183"/>
      <c r="R442" s="35">
        <f>IF(R441&lt;15,0,IF(R441&lt;30,1,IF(R441&lt;45,2,3)))</f>
        <v>0</v>
      </c>
      <c r="S442" s="344"/>
      <c r="AY442" t="str">
        <f t="shared" ref="AY442:BJ442" si="786">IF(AY443="","",COUNTIF($E443:$P443,AY443))</f>
        <v/>
      </c>
      <c r="AZ442" t="str">
        <f t="shared" si="786"/>
        <v/>
      </c>
      <c r="BA442" t="str">
        <f t="shared" si="786"/>
        <v/>
      </c>
      <c r="BB442" t="str">
        <f t="shared" si="786"/>
        <v/>
      </c>
      <c r="BC442" t="str">
        <f t="shared" si="786"/>
        <v/>
      </c>
      <c r="BD442" t="str">
        <f t="shared" si="786"/>
        <v/>
      </c>
      <c r="BE442" t="str">
        <f t="shared" si="786"/>
        <v/>
      </c>
      <c r="BF442" t="str">
        <f t="shared" si="786"/>
        <v/>
      </c>
      <c r="BG442" t="str">
        <f t="shared" si="786"/>
        <v/>
      </c>
      <c r="BH442" t="str">
        <f t="shared" si="786"/>
        <v/>
      </c>
      <c r="BI442" t="str">
        <f t="shared" si="786"/>
        <v/>
      </c>
      <c r="BJ442" t="str">
        <f t="shared" si="786"/>
        <v/>
      </c>
      <c r="BK442" s="346"/>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5">
      <c r="A443" s="349"/>
      <c r="B443" s="352"/>
      <c r="C443" s="342"/>
      <c r="D443" s="177" t="s">
        <v>44</v>
      </c>
      <c r="E443" s="252" t="str">
        <f t="shared" ref="E443:P443" si="787">IF(E441&gt;0,1,"")</f>
        <v/>
      </c>
      <c r="F443" s="252" t="str">
        <f t="shared" si="787"/>
        <v/>
      </c>
      <c r="G443" s="252" t="str">
        <f t="shared" si="787"/>
        <v/>
      </c>
      <c r="H443" s="252" t="str">
        <f t="shared" si="787"/>
        <v/>
      </c>
      <c r="I443" s="252" t="str">
        <f t="shared" si="787"/>
        <v/>
      </c>
      <c r="J443" s="252" t="str">
        <f t="shared" si="787"/>
        <v/>
      </c>
      <c r="K443" s="252" t="str">
        <f t="shared" si="787"/>
        <v/>
      </c>
      <c r="L443" s="252" t="str">
        <f t="shared" si="787"/>
        <v/>
      </c>
      <c r="M443" s="175" t="str">
        <f t="shared" si="787"/>
        <v/>
      </c>
      <c r="N443" s="175" t="str">
        <f t="shared" si="787"/>
        <v/>
      </c>
      <c r="O443" s="175" t="str">
        <f t="shared" si="787"/>
        <v/>
      </c>
      <c r="P443" s="175" t="str">
        <f t="shared" si="787"/>
        <v/>
      </c>
      <c r="Q443" s="184" t="str">
        <f>IF(BK441="","",BK441)</f>
        <v/>
      </c>
      <c r="R443" s="38" t="str">
        <f>IF(BK441="","",BK441)</f>
        <v/>
      </c>
      <c r="S443" s="345"/>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6"/>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5">
      <c r="A444" s="347">
        <v>148</v>
      </c>
      <c r="B444" s="350"/>
      <c r="C444" s="340"/>
      <c r="D444" s="176" t="s">
        <v>38</v>
      </c>
      <c r="E444" s="252"/>
      <c r="F444" s="252"/>
      <c r="G444" s="252"/>
      <c r="H444" s="252"/>
      <c r="I444" s="252"/>
      <c r="J444" s="252"/>
      <c r="K444" s="252"/>
      <c r="L444" s="252"/>
      <c r="M444" s="175"/>
      <c r="N444" s="175"/>
      <c r="O444" s="175"/>
      <c r="P444" s="175"/>
      <c r="Q444" s="183" t="str">
        <f>IF(BK444="","",BX446)</f>
        <v/>
      </c>
      <c r="R444" s="172"/>
      <c r="S444" s="343" t="str">
        <f>IF((COUNTBLANK(E444:Q444)+COUNTBLANK(E445:Q445)+COUNTBLANK(E446:Q446))/3=COUNTBLANK(E444:Q444),"","Bitte alle drei Zeilen ausfüllen")</f>
        <v/>
      </c>
      <c r="W444">
        <f t="shared" ref="W444:AH444" si="788">IF(E444=4.5,E445,0)</f>
        <v>0</v>
      </c>
      <c r="X444">
        <f t="shared" si="788"/>
        <v>0</v>
      </c>
      <c r="Y444">
        <f t="shared" si="788"/>
        <v>0</v>
      </c>
      <c r="Z444">
        <f t="shared" si="788"/>
        <v>0</v>
      </c>
      <c r="AA444">
        <f t="shared" si="788"/>
        <v>0</v>
      </c>
      <c r="AB444">
        <f t="shared" si="788"/>
        <v>0</v>
      </c>
      <c r="AC444">
        <f t="shared" si="788"/>
        <v>0</v>
      </c>
      <c r="AD444">
        <f t="shared" si="788"/>
        <v>0</v>
      </c>
      <c r="AE444">
        <f t="shared" si="788"/>
        <v>0</v>
      </c>
      <c r="AF444">
        <f t="shared" si="788"/>
        <v>0</v>
      </c>
      <c r="AG444">
        <f t="shared" si="788"/>
        <v>0</v>
      </c>
      <c r="AH444">
        <f t="shared" si="788"/>
        <v>0</v>
      </c>
      <c r="AJ444">
        <f t="shared" ref="AJ444:AU444" si="789">IF(E444=4.5,1,0)</f>
        <v>0</v>
      </c>
      <c r="AK444">
        <f t="shared" si="789"/>
        <v>0</v>
      </c>
      <c r="AL444">
        <f t="shared" si="789"/>
        <v>0</v>
      </c>
      <c r="AM444">
        <f t="shared" si="789"/>
        <v>0</v>
      </c>
      <c r="AN444">
        <f t="shared" si="789"/>
        <v>0</v>
      </c>
      <c r="AO444">
        <f t="shared" si="789"/>
        <v>0</v>
      </c>
      <c r="AP444">
        <f t="shared" si="789"/>
        <v>0</v>
      </c>
      <c r="AQ444">
        <f t="shared" si="789"/>
        <v>0</v>
      </c>
      <c r="AR444">
        <f t="shared" si="789"/>
        <v>0</v>
      </c>
      <c r="AS444">
        <f t="shared" si="789"/>
        <v>0</v>
      </c>
      <c r="AT444">
        <f t="shared" si="789"/>
        <v>0</v>
      </c>
      <c r="AU444">
        <f t="shared" si="789"/>
        <v>0</v>
      </c>
      <c r="BK444" s="346"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5">
      <c r="A445" s="348"/>
      <c r="B445" s="351"/>
      <c r="C445" s="341"/>
      <c r="D445" s="176" t="s">
        <v>42</v>
      </c>
      <c r="E445" s="252"/>
      <c r="F445" s="252"/>
      <c r="G445" s="252"/>
      <c r="H445" s="252"/>
      <c r="I445" s="252"/>
      <c r="J445" s="252"/>
      <c r="K445" s="252"/>
      <c r="L445" s="252"/>
      <c r="M445" s="175"/>
      <c r="N445" s="175"/>
      <c r="O445" s="175"/>
      <c r="P445" s="175"/>
      <c r="Q445" s="183"/>
      <c r="R445" s="35">
        <f>IF(R444&lt;15,0,IF(R444&lt;30,1,IF(R444&lt;45,2,3)))</f>
        <v>0</v>
      </c>
      <c r="S445" s="344"/>
      <c r="AY445" t="str">
        <f t="shared" ref="AY445:BJ445" si="790">IF(AY446="","",COUNTIF($E446:$P446,AY446))</f>
        <v/>
      </c>
      <c r="AZ445" t="str">
        <f t="shared" si="790"/>
        <v/>
      </c>
      <c r="BA445" t="str">
        <f t="shared" si="790"/>
        <v/>
      </c>
      <c r="BB445" t="str">
        <f t="shared" si="790"/>
        <v/>
      </c>
      <c r="BC445" t="str">
        <f t="shared" si="790"/>
        <v/>
      </c>
      <c r="BD445" t="str">
        <f t="shared" si="790"/>
        <v/>
      </c>
      <c r="BE445" t="str">
        <f t="shared" si="790"/>
        <v/>
      </c>
      <c r="BF445" t="str">
        <f t="shared" si="790"/>
        <v/>
      </c>
      <c r="BG445" t="str">
        <f t="shared" si="790"/>
        <v/>
      </c>
      <c r="BH445" t="str">
        <f t="shared" si="790"/>
        <v/>
      </c>
      <c r="BI445" t="str">
        <f t="shared" si="790"/>
        <v/>
      </c>
      <c r="BJ445" t="str">
        <f t="shared" si="790"/>
        <v/>
      </c>
      <c r="BK445" s="346"/>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5">
      <c r="A446" s="349"/>
      <c r="B446" s="352"/>
      <c r="C446" s="342"/>
      <c r="D446" s="177" t="s">
        <v>44</v>
      </c>
      <c r="E446" s="252" t="str">
        <f t="shared" ref="E446:P446" si="791">IF(E444&gt;0,1,"")</f>
        <v/>
      </c>
      <c r="F446" s="252" t="str">
        <f t="shared" si="791"/>
        <v/>
      </c>
      <c r="G446" s="252" t="str">
        <f t="shared" si="791"/>
        <v/>
      </c>
      <c r="H446" s="252" t="str">
        <f t="shared" si="791"/>
        <v/>
      </c>
      <c r="I446" s="252" t="str">
        <f t="shared" si="791"/>
        <v/>
      </c>
      <c r="J446" s="252" t="str">
        <f t="shared" si="791"/>
        <v/>
      </c>
      <c r="K446" s="252" t="str">
        <f t="shared" si="791"/>
        <v/>
      </c>
      <c r="L446" s="252" t="str">
        <f t="shared" si="791"/>
        <v/>
      </c>
      <c r="M446" s="175" t="str">
        <f t="shared" si="791"/>
        <v/>
      </c>
      <c r="N446" s="175" t="str">
        <f t="shared" si="791"/>
        <v/>
      </c>
      <c r="O446" s="175" t="str">
        <f t="shared" si="791"/>
        <v/>
      </c>
      <c r="P446" s="175" t="str">
        <f t="shared" si="791"/>
        <v/>
      </c>
      <c r="Q446" s="184" t="str">
        <f>IF(BK444="","",BK444)</f>
        <v/>
      </c>
      <c r="R446" s="38" t="str">
        <f>IF(BK444="","",BK444)</f>
        <v/>
      </c>
      <c r="S446" s="345"/>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6"/>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5">
      <c r="A447" s="347">
        <v>149</v>
      </c>
      <c r="B447" s="350"/>
      <c r="C447" s="340"/>
      <c r="D447" s="176" t="s">
        <v>38</v>
      </c>
      <c r="E447" s="252"/>
      <c r="F447" s="252"/>
      <c r="G447" s="252"/>
      <c r="H447" s="252"/>
      <c r="I447" s="252"/>
      <c r="J447" s="252"/>
      <c r="K447" s="252"/>
      <c r="L447" s="252"/>
      <c r="M447" s="175"/>
      <c r="N447" s="175"/>
      <c r="O447" s="175"/>
      <c r="P447" s="175"/>
      <c r="Q447" s="183" t="str">
        <f>IF(BK447="","",BX449)</f>
        <v/>
      </c>
      <c r="R447" s="172"/>
      <c r="S447" s="343" t="str">
        <f>IF((COUNTBLANK(E447:Q447)+COUNTBLANK(E448:Q448)+COUNTBLANK(E449:Q449))/3=COUNTBLANK(E447:Q447),"","Bitte alle drei Zeilen ausfüllen")</f>
        <v/>
      </c>
      <c r="W447">
        <f t="shared" ref="W447:AH447" si="792">IF(E447=4.5,E448,0)</f>
        <v>0</v>
      </c>
      <c r="X447">
        <f t="shared" si="792"/>
        <v>0</v>
      </c>
      <c r="Y447">
        <f t="shared" si="792"/>
        <v>0</v>
      </c>
      <c r="Z447">
        <f t="shared" si="792"/>
        <v>0</v>
      </c>
      <c r="AA447">
        <f t="shared" si="792"/>
        <v>0</v>
      </c>
      <c r="AB447">
        <f t="shared" si="792"/>
        <v>0</v>
      </c>
      <c r="AC447">
        <f t="shared" si="792"/>
        <v>0</v>
      </c>
      <c r="AD447">
        <f t="shared" si="792"/>
        <v>0</v>
      </c>
      <c r="AE447">
        <f t="shared" si="792"/>
        <v>0</v>
      </c>
      <c r="AF447">
        <f t="shared" si="792"/>
        <v>0</v>
      </c>
      <c r="AG447">
        <f t="shared" si="792"/>
        <v>0</v>
      </c>
      <c r="AH447">
        <f t="shared" si="792"/>
        <v>0</v>
      </c>
      <c r="AJ447">
        <f t="shared" ref="AJ447:AU447" si="793">IF(E447=4.5,1,0)</f>
        <v>0</v>
      </c>
      <c r="AK447">
        <f t="shared" si="793"/>
        <v>0</v>
      </c>
      <c r="AL447">
        <f t="shared" si="793"/>
        <v>0</v>
      </c>
      <c r="AM447">
        <f t="shared" si="793"/>
        <v>0</v>
      </c>
      <c r="AN447">
        <f t="shared" si="793"/>
        <v>0</v>
      </c>
      <c r="AO447">
        <f t="shared" si="793"/>
        <v>0</v>
      </c>
      <c r="AP447">
        <f t="shared" si="793"/>
        <v>0</v>
      </c>
      <c r="AQ447">
        <f t="shared" si="793"/>
        <v>0</v>
      </c>
      <c r="AR447">
        <f t="shared" si="793"/>
        <v>0</v>
      </c>
      <c r="AS447">
        <f t="shared" si="793"/>
        <v>0</v>
      </c>
      <c r="AT447">
        <f t="shared" si="793"/>
        <v>0</v>
      </c>
      <c r="AU447">
        <f t="shared" si="793"/>
        <v>0</v>
      </c>
      <c r="BK447" s="346"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5">
      <c r="A448" s="348"/>
      <c r="B448" s="351"/>
      <c r="C448" s="341"/>
      <c r="D448" s="176" t="s">
        <v>42</v>
      </c>
      <c r="E448" s="252"/>
      <c r="F448" s="252"/>
      <c r="G448" s="252"/>
      <c r="H448" s="252"/>
      <c r="I448" s="252"/>
      <c r="J448" s="252"/>
      <c r="K448" s="252"/>
      <c r="L448" s="252"/>
      <c r="M448" s="175"/>
      <c r="N448" s="175"/>
      <c r="O448" s="175"/>
      <c r="P448" s="175"/>
      <c r="Q448" s="183"/>
      <c r="R448" s="35">
        <f>IF(R447&lt;15,0,IF(R447&lt;30,1,IF(R447&lt;45,2,3)))</f>
        <v>0</v>
      </c>
      <c r="S448" s="344"/>
      <c r="AY448" t="str">
        <f t="shared" ref="AY448:BJ448" si="794">IF(AY449="","",COUNTIF($E449:$P449,AY449))</f>
        <v/>
      </c>
      <c r="AZ448" t="str">
        <f t="shared" si="794"/>
        <v/>
      </c>
      <c r="BA448" t="str">
        <f t="shared" si="794"/>
        <v/>
      </c>
      <c r="BB448" t="str">
        <f t="shared" si="794"/>
        <v/>
      </c>
      <c r="BC448" t="str">
        <f t="shared" si="794"/>
        <v/>
      </c>
      <c r="BD448" t="str">
        <f t="shared" si="794"/>
        <v/>
      </c>
      <c r="BE448" t="str">
        <f t="shared" si="794"/>
        <v/>
      </c>
      <c r="BF448" t="str">
        <f t="shared" si="794"/>
        <v/>
      </c>
      <c r="BG448" t="str">
        <f t="shared" si="794"/>
        <v/>
      </c>
      <c r="BH448" t="str">
        <f t="shared" si="794"/>
        <v/>
      </c>
      <c r="BI448" t="str">
        <f t="shared" si="794"/>
        <v/>
      </c>
      <c r="BJ448" t="str">
        <f t="shared" si="794"/>
        <v/>
      </c>
      <c r="BK448" s="346"/>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5">
      <c r="A449" s="349"/>
      <c r="B449" s="352"/>
      <c r="C449" s="342"/>
      <c r="D449" s="177" t="s">
        <v>44</v>
      </c>
      <c r="E449" s="252" t="str">
        <f t="shared" ref="E449:P449" si="795">IF(E447&gt;0,1,"")</f>
        <v/>
      </c>
      <c r="F449" s="252" t="str">
        <f t="shared" si="795"/>
        <v/>
      </c>
      <c r="G449" s="252" t="str">
        <f t="shared" si="795"/>
        <v/>
      </c>
      <c r="H449" s="252" t="str">
        <f t="shared" si="795"/>
        <v/>
      </c>
      <c r="I449" s="252" t="str">
        <f t="shared" si="795"/>
        <v/>
      </c>
      <c r="J449" s="252" t="str">
        <f t="shared" si="795"/>
        <v/>
      </c>
      <c r="K449" s="252" t="str">
        <f t="shared" si="795"/>
        <v/>
      </c>
      <c r="L449" s="252" t="str">
        <f t="shared" si="795"/>
        <v/>
      </c>
      <c r="M449" s="175" t="str">
        <f t="shared" si="795"/>
        <v/>
      </c>
      <c r="N449" s="175" t="str">
        <f t="shared" si="795"/>
        <v/>
      </c>
      <c r="O449" s="175" t="str">
        <f t="shared" si="795"/>
        <v/>
      </c>
      <c r="P449" s="175" t="str">
        <f t="shared" si="795"/>
        <v/>
      </c>
      <c r="Q449" s="184" t="str">
        <f>IF(BK447="","",BK447)</f>
        <v/>
      </c>
      <c r="R449" s="38" t="str">
        <f>IF(BK447="","",BK447)</f>
        <v/>
      </c>
      <c r="S449" s="345"/>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6"/>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5">
      <c r="A450" s="347">
        <v>150</v>
      </c>
      <c r="B450" s="350"/>
      <c r="C450" s="340"/>
      <c r="D450" s="176" t="s">
        <v>38</v>
      </c>
      <c r="E450" s="252"/>
      <c r="F450" s="252"/>
      <c r="G450" s="252"/>
      <c r="H450" s="252"/>
      <c r="I450" s="252"/>
      <c r="J450" s="252"/>
      <c r="K450" s="252"/>
      <c r="L450" s="252"/>
      <c r="M450" s="175"/>
      <c r="N450" s="175"/>
      <c r="O450" s="175"/>
      <c r="P450" s="175"/>
      <c r="Q450" s="183" t="str">
        <f>IF(BK450="","",BX452)</f>
        <v/>
      </c>
      <c r="R450" s="172"/>
      <c r="S450" s="343" t="str">
        <f>IF((COUNTBLANK(E450:Q450)+COUNTBLANK(E451:Q451)+COUNTBLANK(E452:Q452))/3=COUNTBLANK(E450:Q450),"","Bitte alle drei Zeilen ausfüllen")</f>
        <v/>
      </c>
      <c r="W450">
        <f t="shared" ref="W450:AH450" si="796">IF(E450=4.5,E451,0)</f>
        <v>0</v>
      </c>
      <c r="X450">
        <f t="shared" si="796"/>
        <v>0</v>
      </c>
      <c r="Y450">
        <f t="shared" si="796"/>
        <v>0</v>
      </c>
      <c r="Z450">
        <f t="shared" si="796"/>
        <v>0</v>
      </c>
      <c r="AA450">
        <f t="shared" si="796"/>
        <v>0</v>
      </c>
      <c r="AB450">
        <f t="shared" si="796"/>
        <v>0</v>
      </c>
      <c r="AC450">
        <f t="shared" si="796"/>
        <v>0</v>
      </c>
      <c r="AD450">
        <f t="shared" si="796"/>
        <v>0</v>
      </c>
      <c r="AE450">
        <f t="shared" si="796"/>
        <v>0</v>
      </c>
      <c r="AF450">
        <f t="shared" si="796"/>
        <v>0</v>
      </c>
      <c r="AG450">
        <f t="shared" si="796"/>
        <v>0</v>
      </c>
      <c r="AH450">
        <f t="shared" si="796"/>
        <v>0</v>
      </c>
      <c r="AJ450">
        <f t="shared" ref="AJ450:AU450" si="797">IF(E450=4.5,1,0)</f>
        <v>0</v>
      </c>
      <c r="AK450">
        <f t="shared" si="797"/>
        <v>0</v>
      </c>
      <c r="AL450">
        <f t="shared" si="797"/>
        <v>0</v>
      </c>
      <c r="AM450">
        <f t="shared" si="797"/>
        <v>0</v>
      </c>
      <c r="AN450">
        <f t="shared" si="797"/>
        <v>0</v>
      </c>
      <c r="AO450">
        <f t="shared" si="797"/>
        <v>0</v>
      </c>
      <c r="AP450">
        <f t="shared" si="797"/>
        <v>0</v>
      </c>
      <c r="AQ450">
        <f t="shared" si="797"/>
        <v>0</v>
      </c>
      <c r="AR450">
        <f t="shared" si="797"/>
        <v>0</v>
      </c>
      <c r="AS450">
        <f t="shared" si="797"/>
        <v>0</v>
      </c>
      <c r="AT450">
        <f t="shared" si="797"/>
        <v>0</v>
      </c>
      <c r="AU450">
        <f t="shared" si="797"/>
        <v>0</v>
      </c>
      <c r="BK450" s="346"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5">
      <c r="A451" s="348"/>
      <c r="B451" s="351"/>
      <c r="C451" s="341"/>
      <c r="D451" s="176" t="s">
        <v>42</v>
      </c>
      <c r="E451" s="252"/>
      <c r="F451" s="252"/>
      <c r="G451" s="252"/>
      <c r="H451" s="252"/>
      <c r="I451" s="252"/>
      <c r="J451" s="252"/>
      <c r="K451" s="252"/>
      <c r="L451" s="252"/>
      <c r="M451" s="175"/>
      <c r="N451" s="175"/>
      <c r="O451" s="175"/>
      <c r="P451" s="175"/>
      <c r="Q451" s="183"/>
      <c r="R451" s="35">
        <f>IF(R450&lt;15,0,IF(R450&lt;30,1,IF(R450&lt;45,2,3)))</f>
        <v>0</v>
      </c>
      <c r="S451" s="344"/>
      <c r="AY451" t="str">
        <f t="shared" ref="AY451:BJ451" si="798">IF(AY452="","",COUNTIF($E452:$P452,AY452))</f>
        <v/>
      </c>
      <c r="AZ451" t="str">
        <f t="shared" si="798"/>
        <v/>
      </c>
      <c r="BA451" t="str">
        <f t="shared" si="798"/>
        <v/>
      </c>
      <c r="BB451" t="str">
        <f t="shared" si="798"/>
        <v/>
      </c>
      <c r="BC451" t="str">
        <f t="shared" si="798"/>
        <v/>
      </c>
      <c r="BD451" t="str">
        <f t="shared" si="798"/>
        <v/>
      </c>
      <c r="BE451" t="str">
        <f t="shared" si="798"/>
        <v/>
      </c>
      <c r="BF451" t="str">
        <f t="shared" si="798"/>
        <v/>
      </c>
      <c r="BG451" t="str">
        <f t="shared" si="798"/>
        <v/>
      </c>
      <c r="BH451" t="str">
        <f t="shared" si="798"/>
        <v/>
      </c>
      <c r="BI451" t="str">
        <f t="shared" si="798"/>
        <v/>
      </c>
      <c r="BJ451" t="str">
        <f t="shared" si="798"/>
        <v/>
      </c>
      <c r="BK451" s="346"/>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5">
      <c r="A452" s="349"/>
      <c r="B452" s="352"/>
      <c r="C452" s="342"/>
      <c r="D452" s="177" t="s">
        <v>44</v>
      </c>
      <c r="E452" s="252" t="str">
        <f t="shared" ref="E452:P452" si="799">IF(E450&gt;0,1,"")</f>
        <v/>
      </c>
      <c r="F452" s="252" t="str">
        <f t="shared" si="799"/>
        <v/>
      </c>
      <c r="G452" s="252" t="str">
        <f t="shared" si="799"/>
        <v/>
      </c>
      <c r="H452" s="252" t="str">
        <f t="shared" si="799"/>
        <v/>
      </c>
      <c r="I452" s="252" t="str">
        <f t="shared" si="799"/>
        <v/>
      </c>
      <c r="J452" s="252" t="str">
        <f t="shared" si="799"/>
        <v/>
      </c>
      <c r="K452" s="252" t="str">
        <f t="shared" si="799"/>
        <v/>
      </c>
      <c r="L452" s="252" t="str">
        <f t="shared" si="799"/>
        <v/>
      </c>
      <c r="M452" s="175" t="str">
        <f t="shared" si="799"/>
        <v/>
      </c>
      <c r="N452" s="175" t="str">
        <f t="shared" si="799"/>
        <v/>
      </c>
      <c r="O452" s="175" t="str">
        <f t="shared" si="799"/>
        <v/>
      </c>
      <c r="P452" s="175" t="str">
        <f t="shared" si="799"/>
        <v/>
      </c>
      <c r="Q452" s="184" t="str">
        <f>IF(BK450="","",BK450)</f>
        <v/>
      </c>
      <c r="R452" s="38" t="str">
        <f>IF(BK450="","",BK450)</f>
        <v/>
      </c>
      <c r="S452" s="345"/>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6"/>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5">
      <c r="A453" s="347">
        <v>151</v>
      </c>
      <c r="B453" s="350"/>
      <c r="C453" s="340"/>
      <c r="D453" s="176" t="s">
        <v>38</v>
      </c>
      <c r="E453" s="252"/>
      <c r="F453" s="252"/>
      <c r="G453" s="252"/>
      <c r="H453" s="252"/>
      <c r="I453" s="252"/>
      <c r="J453" s="252"/>
      <c r="K453" s="252"/>
      <c r="L453" s="252"/>
      <c r="M453" s="175"/>
      <c r="N453" s="175"/>
      <c r="O453" s="175"/>
      <c r="P453" s="175"/>
      <c r="Q453" s="183" t="str">
        <f>IF(BK453="","",BX455)</f>
        <v/>
      </c>
      <c r="R453" s="172"/>
      <c r="S453" s="343" t="str">
        <f>IF((COUNTBLANK(E453:Q453)+COUNTBLANK(E454:Q454)+COUNTBLANK(E455:Q455))/3=COUNTBLANK(E453:Q453),"","Bitte alle drei Zeilen ausfüllen")</f>
        <v/>
      </c>
      <c r="W453">
        <f t="shared" ref="W453:AH453" si="800">IF(E453=4.5,E454,0)</f>
        <v>0</v>
      </c>
      <c r="X453">
        <f t="shared" si="800"/>
        <v>0</v>
      </c>
      <c r="Y453">
        <f t="shared" si="800"/>
        <v>0</v>
      </c>
      <c r="Z453">
        <f t="shared" si="800"/>
        <v>0</v>
      </c>
      <c r="AA453">
        <f t="shared" si="800"/>
        <v>0</v>
      </c>
      <c r="AB453">
        <f t="shared" si="800"/>
        <v>0</v>
      </c>
      <c r="AC453">
        <f t="shared" si="800"/>
        <v>0</v>
      </c>
      <c r="AD453">
        <f t="shared" si="800"/>
        <v>0</v>
      </c>
      <c r="AE453">
        <f t="shared" si="800"/>
        <v>0</v>
      </c>
      <c r="AF453">
        <f t="shared" si="800"/>
        <v>0</v>
      </c>
      <c r="AG453">
        <f t="shared" si="800"/>
        <v>0</v>
      </c>
      <c r="AH453">
        <f t="shared" si="800"/>
        <v>0</v>
      </c>
      <c r="AJ453">
        <f t="shared" ref="AJ453:AU453" si="801">IF(E453=4.5,1,0)</f>
        <v>0</v>
      </c>
      <c r="AK453">
        <f t="shared" si="801"/>
        <v>0</v>
      </c>
      <c r="AL453">
        <f t="shared" si="801"/>
        <v>0</v>
      </c>
      <c r="AM453">
        <f t="shared" si="801"/>
        <v>0</v>
      </c>
      <c r="AN453">
        <f t="shared" si="801"/>
        <v>0</v>
      </c>
      <c r="AO453">
        <f t="shared" si="801"/>
        <v>0</v>
      </c>
      <c r="AP453">
        <f t="shared" si="801"/>
        <v>0</v>
      </c>
      <c r="AQ453">
        <f t="shared" si="801"/>
        <v>0</v>
      </c>
      <c r="AR453">
        <f t="shared" si="801"/>
        <v>0</v>
      </c>
      <c r="AS453">
        <f t="shared" si="801"/>
        <v>0</v>
      </c>
      <c r="AT453">
        <f t="shared" si="801"/>
        <v>0</v>
      </c>
      <c r="AU453">
        <f t="shared" si="801"/>
        <v>0</v>
      </c>
      <c r="BK453" s="346"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5">
      <c r="A454" s="348"/>
      <c r="B454" s="351"/>
      <c r="C454" s="341"/>
      <c r="D454" s="176" t="s">
        <v>42</v>
      </c>
      <c r="E454" s="252"/>
      <c r="F454" s="252"/>
      <c r="G454" s="252"/>
      <c r="H454" s="252"/>
      <c r="I454" s="252"/>
      <c r="J454" s="252"/>
      <c r="K454" s="252"/>
      <c r="L454" s="252"/>
      <c r="M454" s="175"/>
      <c r="N454" s="175"/>
      <c r="O454" s="175"/>
      <c r="P454" s="175"/>
      <c r="Q454" s="183"/>
      <c r="R454" s="35">
        <f>IF(R453&lt;15,0,IF(R453&lt;30,1,IF(R453&lt;45,2,3)))</f>
        <v>0</v>
      </c>
      <c r="S454" s="344"/>
      <c r="AY454" t="str">
        <f t="shared" ref="AY454:BJ454" si="802">IF(AY455="","",COUNTIF($E455:$P455,AY455))</f>
        <v/>
      </c>
      <c r="AZ454" t="str">
        <f t="shared" si="802"/>
        <v/>
      </c>
      <c r="BA454" t="str">
        <f t="shared" si="802"/>
        <v/>
      </c>
      <c r="BB454" t="str">
        <f t="shared" si="802"/>
        <v/>
      </c>
      <c r="BC454" t="str">
        <f t="shared" si="802"/>
        <v/>
      </c>
      <c r="BD454" t="str">
        <f t="shared" si="802"/>
        <v/>
      </c>
      <c r="BE454" t="str">
        <f t="shared" si="802"/>
        <v/>
      </c>
      <c r="BF454" t="str">
        <f t="shared" si="802"/>
        <v/>
      </c>
      <c r="BG454" t="str">
        <f t="shared" si="802"/>
        <v/>
      </c>
      <c r="BH454" t="str">
        <f t="shared" si="802"/>
        <v/>
      </c>
      <c r="BI454" t="str">
        <f t="shared" si="802"/>
        <v/>
      </c>
      <c r="BJ454" t="str">
        <f t="shared" si="802"/>
        <v/>
      </c>
      <c r="BK454" s="346"/>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5">
      <c r="A455" s="349"/>
      <c r="B455" s="352"/>
      <c r="C455" s="342"/>
      <c r="D455" s="177" t="s">
        <v>44</v>
      </c>
      <c r="E455" s="252" t="str">
        <f t="shared" ref="E455:P455" si="803">IF(E453&gt;0,1,"")</f>
        <v/>
      </c>
      <c r="F455" s="252" t="str">
        <f t="shared" si="803"/>
        <v/>
      </c>
      <c r="G455" s="252" t="str">
        <f t="shared" si="803"/>
        <v/>
      </c>
      <c r="H455" s="252" t="str">
        <f t="shared" si="803"/>
        <v/>
      </c>
      <c r="I455" s="252" t="str">
        <f t="shared" si="803"/>
        <v/>
      </c>
      <c r="J455" s="252" t="str">
        <f t="shared" si="803"/>
        <v/>
      </c>
      <c r="K455" s="252" t="str">
        <f t="shared" si="803"/>
        <v/>
      </c>
      <c r="L455" s="252" t="str">
        <f t="shared" si="803"/>
        <v/>
      </c>
      <c r="M455" s="175" t="str">
        <f t="shared" si="803"/>
        <v/>
      </c>
      <c r="N455" s="175" t="str">
        <f t="shared" si="803"/>
        <v/>
      </c>
      <c r="O455" s="175" t="str">
        <f t="shared" si="803"/>
        <v/>
      </c>
      <c r="P455" s="175" t="str">
        <f t="shared" si="803"/>
        <v/>
      </c>
      <c r="Q455" s="184" t="str">
        <f>IF(BK453="","",BK453)</f>
        <v/>
      </c>
      <c r="R455" s="38" t="str">
        <f>IF(BK453="","",BK453)</f>
        <v/>
      </c>
      <c r="S455" s="345"/>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6"/>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5">
      <c r="A456" s="347">
        <v>152</v>
      </c>
      <c r="B456" s="350"/>
      <c r="C456" s="340"/>
      <c r="D456" s="176" t="s">
        <v>38</v>
      </c>
      <c r="E456" s="252"/>
      <c r="F456" s="252"/>
      <c r="G456" s="252"/>
      <c r="H456" s="252"/>
      <c r="I456" s="252"/>
      <c r="J456" s="252"/>
      <c r="K456" s="252"/>
      <c r="L456" s="252"/>
      <c r="M456" s="175"/>
      <c r="N456" s="175"/>
      <c r="O456" s="175"/>
      <c r="P456" s="175"/>
      <c r="Q456" s="183" t="str">
        <f>IF(BK456="","",BX458)</f>
        <v/>
      </c>
      <c r="R456" s="172"/>
      <c r="S456" s="343" t="str">
        <f>IF((COUNTBLANK(E456:Q456)+COUNTBLANK(E457:Q457)+COUNTBLANK(E458:Q458))/3=COUNTBLANK(E456:Q456),"","Bitte alle drei Zeilen ausfüllen")</f>
        <v/>
      </c>
      <c r="W456">
        <f t="shared" ref="W456:AH456" si="804">IF(E456=4.5,E457,0)</f>
        <v>0</v>
      </c>
      <c r="X456">
        <f t="shared" si="804"/>
        <v>0</v>
      </c>
      <c r="Y456">
        <f t="shared" si="804"/>
        <v>0</v>
      </c>
      <c r="Z456">
        <f t="shared" si="804"/>
        <v>0</v>
      </c>
      <c r="AA456">
        <f t="shared" si="804"/>
        <v>0</v>
      </c>
      <c r="AB456">
        <f t="shared" si="804"/>
        <v>0</v>
      </c>
      <c r="AC456">
        <f t="shared" si="804"/>
        <v>0</v>
      </c>
      <c r="AD456">
        <f t="shared" si="804"/>
        <v>0</v>
      </c>
      <c r="AE456">
        <f t="shared" si="804"/>
        <v>0</v>
      </c>
      <c r="AF456">
        <f t="shared" si="804"/>
        <v>0</v>
      </c>
      <c r="AG456">
        <f t="shared" si="804"/>
        <v>0</v>
      </c>
      <c r="AH456">
        <f t="shared" si="804"/>
        <v>0</v>
      </c>
      <c r="AJ456">
        <f t="shared" ref="AJ456:AU456" si="805">IF(E456=4.5,1,0)</f>
        <v>0</v>
      </c>
      <c r="AK456">
        <f t="shared" si="805"/>
        <v>0</v>
      </c>
      <c r="AL456">
        <f t="shared" si="805"/>
        <v>0</v>
      </c>
      <c r="AM456">
        <f t="shared" si="805"/>
        <v>0</v>
      </c>
      <c r="AN456">
        <f t="shared" si="805"/>
        <v>0</v>
      </c>
      <c r="AO456">
        <f t="shared" si="805"/>
        <v>0</v>
      </c>
      <c r="AP456">
        <f t="shared" si="805"/>
        <v>0</v>
      </c>
      <c r="AQ456">
        <f t="shared" si="805"/>
        <v>0</v>
      </c>
      <c r="AR456">
        <f t="shared" si="805"/>
        <v>0</v>
      </c>
      <c r="AS456">
        <f t="shared" si="805"/>
        <v>0</v>
      </c>
      <c r="AT456">
        <f t="shared" si="805"/>
        <v>0</v>
      </c>
      <c r="AU456">
        <f t="shared" si="805"/>
        <v>0</v>
      </c>
      <c r="BK456" s="346"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5">
      <c r="A457" s="348"/>
      <c r="B457" s="351"/>
      <c r="C457" s="341"/>
      <c r="D457" s="176" t="s">
        <v>42</v>
      </c>
      <c r="E457" s="252"/>
      <c r="F457" s="252"/>
      <c r="G457" s="252"/>
      <c r="H457" s="252"/>
      <c r="I457" s="252"/>
      <c r="J457" s="252"/>
      <c r="K457" s="252"/>
      <c r="L457" s="252"/>
      <c r="M457" s="175"/>
      <c r="N457" s="175"/>
      <c r="O457" s="175"/>
      <c r="P457" s="175"/>
      <c r="Q457" s="183"/>
      <c r="R457" s="35">
        <f>IF(R456&lt;15,0,IF(R456&lt;30,1,IF(R456&lt;45,2,3)))</f>
        <v>0</v>
      </c>
      <c r="S457" s="344"/>
      <c r="AY457" t="str">
        <f t="shared" ref="AY457:BJ457" si="806">IF(AY458="","",COUNTIF($E458:$P458,AY458))</f>
        <v/>
      </c>
      <c r="AZ457" t="str">
        <f t="shared" si="806"/>
        <v/>
      </c>
      <c r="BA457" t="str">
        <f t="shared" si="806"/>
        <v/>
      </c>
      <c r="BB457" t="str">
        <f t="shared" si="806"/>
        <v/>
      </c>
      <c r="BC457" t="str">
        <f t="shared" si="806"/>
        <v/>
      </c>
      <c r="BD457" t="str">
        <f t="shared" si="806"/>
        <v/>
      </c>
      <c r="BE457" t="str">
        <f t="shared" si="806"/>
        <v/>
      </c>
      <c r="BF457" t="str">
        <f t="shared" si="806"/>
        <v/>
      </c>
      <c r="BG457" t="str">
        <f t="shared" si="806"/>
        <v/>
      </c>
      <c r="BH457" t="str">
        <f t="shared" si="806"/>
        <v/>
      </c>
      <c r="BI457" t="str">
        <f t="shared" si="806"/>
        <v/>
      </c>
      <c r="BJ457" t="str">
        <f t="shared" si="806"/>
        <v/>
      </c>
      <c r="BK457" s="346"/>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5">
      <c r="A458" s="349"/>
      <c r="B458" s="352"/>
      <c r="C458" s="342"/>
      <c r="D458" s="177" t="s">
        <v>44</v>
      </c>
      <c r="E458" s="252" t="str">
        <f t="shared" ref="E458:P458" si="807">IF(E456&gt;0,1,"")</f>
        <v/>
      </c>
      <c r="F458" s="252" t="str">
        <f t="shared" si="807"/>
        <v/>
      </c>
      <c r="G458" s="252" t="str">
        <f t="shared" si="807"/>
        <v/>
      </c>
      <c r="H458" s="252" t="str">
        <f t="shared" si="807"/>
        <v/>
      </c>
      <c r="I458" s="252" t="str">
        <f t="shared" si="807"/>
        <v/>
      </c>
      <c r="J458" s="252" t="str">
        <f t="shared" si="807"/>
        <v/>
      </c>
      <c r="K458" s="252" t="str">
        <f t="shared" si="807"/>
        <v/>
      </c>
      <c r="L458" s="252" t="str">
        <f t="shared" si="807"/>
        <v/>
      </c>
      <c r="M458" s="175" t="str">
        <f t="shared" si="807"/>
        <v/>
      </c>
      <c r="N458" s="175" t="str">
        <f t="shared" si="807"/>
        <v/>
      </c>
      <c r="O458" s="175" t="str">
        <f t="shared" si="807"/>
        <v/>
      </c>
      <c r="P458" s="175" t="str">
        <f t="shared" si="807"/>
        <v/>
      </c>
      <c r="Q458" s="184" t="str">
        <f>IF(BK456="","",BK456)</f>
        <v/>
      </c>
      <c r="R458" s="38" t="str">
        <f>IF(BK456="","",BK456)</f>
        <v/>
      </c>
      <c r="S458" s="345"/>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6"/>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5">
      <c r="A459" s="347">
        <v>153</v>
      </c>
      <c r="B459" s="350"/>
      <c r="C459" s="340"/>
      <c r="D459" s="176" t="s">
        <v>38</v>
      </c>
      <c r="E459" s="252"/>
      <c r="F459" s="252"/>
      <c r="G459" s="252"/>
      <c r="H459" s="252"/>
      <c r="I459" s="252"/>
      <c r="J459" s="252"/>
      <c r="K459" s="252"/>
      <c r="L459" s="252"/>
      <c r="M459" s="175"/>
      <c r="N459" s="175"/>
      <c r="O459" s="175"/>
      <c r="P459" s="175"/>
      <c r="Q459" s="183" t="str">
        <f>IF(BK459="","",BX461)</f>
        <v/>
      </c>
      <c r="R459" s="172"/>
      <c r="S459" s="343" t="str">
        <f>IF((COUNTBLANK(E459:Q459)+COUNTBLANK(E460:Q460)+COUNTBLANK(E461:Q461))/3=COUNTBLANK(E459:Q459),"","Bitte alle drei Zeilen ausfüllen")</f>
        <v/>
      </c>
      <c r="W459">
        <f t="shared" ref="W459:AH459" si="808">IF(E459=4.5,E460,0)</f>
        <v>0</v>
      </c>
      <c r="X459">
        <f t="shared" si="808"/>
        <v>0</v>
      </c>
      <c r="Y459">
        <f t="shared" si="808"/>
        <v>0</v>
      </c>
      <c r="Z459">
        <f t="shared" si="808"/>
        <v>0</v>
      </c>
      <c r="AA459">
        <f t="shared" si="808"/>
        <v>0</v>
      </c>
      <c r="AB459">
        <f t="shared" si="808"/>
        <v>0</v>
      </c>
      <c r="AC459">
        <f t="shared" si="808"/>
        <v>0</v>
      </c>
      <c r="AD459">
        <f t="shared" si="808"/>
        <v>0</v>
      </c>
      <c r="AE459">
        <f t="shared" si="808"/>
        <v>0</v>
      </c>
      <c r="AF459">
        <f t="shared" si="808"/>
        <v>0</v>
      </c>
      <c r="AG459">
        <f t="shared" si="808"/>
        <v>0</v>
      </c>
      <c r="AH459">
        <f t="shared" si="808"/>
        <v>0</v>
      </c>
      <c r="AJ459">
        <f t="shared" ref="AJ459:AU459" si="809">IF(E459=4.5,1,0)</f>
        <v>0</v>
      </c>
      <c r="AK459">
        <f t="shared" si="809"/>
        <v>0</v>
      </c>
      <c r="AL459">
        <f t="shared" si="809"/>
        <v>0</v>
      </c>
      <c r="AM459">
        <f t="shared" si="809"/>
        <v>0</v>
      </c>
      <c r="AN459">
        <f t="shared" si="809"/>
        <v>0</v>
      </c>
      <c r="AO459">
        <f t="shared" si="809"/>
        <v>0</v>
      </c>
      <c r="AP459">
        <f t="shared" si="809"/>
        <v>0</v>
      </c>
      <c r="AQ459">
        <f t="shared" si="809"/>
        <v>0</v>
      </c>
      <c r="AR459">
        <f t="shared" si="809"/>
        <v>0</v>
      </c>
      <c r="AS459">
        <f t="shared" si="809"/>
        <v>0</v>
      </c>
      <c r="AT459">
        <f t="shared" si="809"/>
        <v>0</v>
      </c>
      <c r="AU459">
        <f t="shared" si="809"/>
        <v>0</v>
      </c>
      <c r="BK459" s="346"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5">
      <c r="A460" s="348"/>
      <c r="B460" s="351"/>
      <c r="C460" s="341"/>
      <c r="D460" s="176" t="s">
        <v>42</v>
      </c>
      <c r="E460" s="252"/>
      <c r="F460" s="252"/>
      <c r="G460" s="252"/>
      <c r="H460" s="252"/>
      <c r="I460" s="252"/>
      <c r="J460" s="252"/>
      <c r="K460" s="252"/>
      <c r="L460" s="252"/>
      <c r="M460" s="175"/>
      <c r="N460" s="175"/>
      <c r="O460" s="175"/>
      <c r="P460" s="175"/>
      <c r="Q460" s="183"/>
      <c r="R460" s="35">
        <f>IF(R459&lt;15,0,IF(R459&lt;30,1,IF(R459&lt;45,2,3)))</f>
        <v>0</v>
      </c>
      <c r="S460" s="344"/>
      <c r="AY460" t="str">
        <f t="shared" ref="AY460:BJ460" si="810">IF(AY461="","",COUNTIF($E461:$P461,AY461))</f>
        <v/>
      </c>
      <c r="AZ460" t="str">
        <f t="shared" si="810"/>
        <v/>
      </c>
      <c r="BA460" t="str">
        <f t="shared" si="810"/>
        <v/>
      </c>
      <c r="BB460" t="str">
        <f t="shared" si="810"/>
        <v/>
      </c>
      <c r="BC460" t="str">
        <f t="shared" si="810"/>
        <v/>
      </c>
      <c r="BD460" t="str">
        <f t="shared" si="810"/>
        <v/>
      </c>
      <c r="BE460" t="str">
        <f t="shared" si="810"/>
        <v/>
      </c>
      <c r="BF460" t="str">
        <f t="shared" si="810"/>
        <v/>
      </c>
      <c r="BG460" t="str">
        <f t="shared" si="810"/>
        <v/>
      </c>
      <c r="BH460" t="str">
        <f t="shared" si="810"/>
        <v/>
      </c>
      <c r="BI460" t="str">
        <f t="shared" si="810"/>
        <v/>
      </c>
      <c r="BJ460" t="str">
        <f t="shared" si="810"/>
        <v/>
      </c>
      <c r="BK460" s="346"/>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5">
      <c r="A461" s="349"/>
      <c r="B461" s="352"/>
      <c r="C461" s="342"/>
      <c r="D461" s="177" t="s">
        <v>44</v>
      </c>
      <c r="E461" s="252" t="str">
        <f t="shared" ref="E461:P461" si="811">IF(E459&gt;0,1,"")</f>
        <v/>
      </c>
      <c r="F461" s="252" t="str">
        <f t="shared" si="811"/>
        <v/>
      </c>
      <c r="G461" s="252" t="str">
        <f t="shared" si="811"/>
        <v/>
      </c>
      <c r="H461" s="252" t="str">
        <f t="shared" si="811"/>
        <v/>
      </c>
      <c r="I461" s="252" t="str">
        <f t="shared" si="811"/>
        <v/>
      </c>
      <c r="J461" s="252" t="str">
        <f t="shared" si="811"/>
        <v/>
      </c>
      <c r="K461" s="252" t="str">
        <f t="shared" si="811"/>
        <v/>
      </c>
      <c r="L461" s="252" t="str">
        <f t="shared" si="811"/>
        <v/>
      </c>
      <c r="M461" s="175" t="str">
        <f t="shared" si="811"/>
        <v/>
      </c>
      <c r="N461" s="175" t="str">
        <f t="shared" si="811"/>
        <v/>
      </c>
      <c r="O461" s="175" t="str">
        <f t="shared" si="811"/>
        <v/>
      </c>
      <c r="P461" s="175" t="str">
        <f t="shared" si="811"/>
        <v/>
      </c>
      <c r="Q461" s="184" t="str">
        <f>IF(BK459="","",BK459)</f>
        <v/>
      </c>
      <c r="R461" s="38" t="str">
        <f>IF(BK459="","",BK459)</f>
        <v/>
      </c>
      <c r="S461" s="345"/>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6"/>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5">
      <c r="A462" s="347">
        <v>154</v>
      </c>
      <c r="B462" s="350"/>
      <c r="C462" s="340"/>
      <c r="D462" s="176" t="s">
        <v>38</v>
      </c>
      <c r="E462" s="252"/>
      <c r="F462" s="252"/>
      <c r="G462" s="252"/>
      <c r="H462" s="252"/>
      <c r="I462" s="252"/>
      <c r="J462" s="252"/>
      <c r="K462" s="252"/>
      <c r="L462" s="252"/>
      <c r="M462" s="175"/>
      <c r="N462" s="175"/>
      <c r="O462" s="175"/>
      <c r="P462" s="175"/>
      <c r="Q462" s="183" t="str">
        <f>IF(BK462="","",BX464)</f>
        <v/>
      </c>
      <c r="R462" s="172"/>
      <c r="S462" s="343" t="str">
        <f>IF((COUNTBLANK(E462:Q462)+COUNTBLANK(E463:Q463)+COUNTBLANK(E464:Q464))/3=COUNTBLANK(E462:Q462),"","Bitte alle drei Zeilen ausfüllen")</f>
        <v/>
      </c>
      <c r="W462">
        <f t="shared" ref="W462:AH462" si="812">IF(E462=4.5,E463,0)</f>
        <v>0</v>
      </c>
      <c r="X462">
        <f t="shared" si="812"/>
        <v>0</v>
      </c>
      <c r="Y462">
        <f t="shared" si="812"/>
        <v>0</v>
      </c>
      <c r="Z462">
        <f t="shared" si="812"/>
        <v>0</v>
      </c>
      <c r="AA462">
        <f t="shared" si="812"/>
        <v>0</v>
      </c>
      <c r="AB462">
        <f t="shared" si="812"/>
        <v>0</v>
      </c>
      <c r="AC462">
        <f t="shared" si="812"/>
        <v>0</v>
      </c>
      <c r="AD462">
        <f t="shared" si="812"/>
        <v>0</v>
      </c>
      <c r="AE462">
        <f t="shared" si="812"/>
        <v>0</v>
      </c>
      <c r="AF462">
        <f t="shared" si="812"/>
        <v>0</v>
      </c>
      <c r="AG462">
        <f t="shared" si="812"/>
        <v>0</v>
      </c>
      <c r="AH462">
        <f t="shared" si="812"/>
        <v>0</v>
      </c>
      <c r="AJ462">
        <f t="shared" ref="AJ462:AU462" si="813">IF(E462=4.5,1,0)</f>
        <v>0</v>
      </c>
      <c r="AK462">
        <f t="shared" si="813"/>
        <v>0</v>
      </c>
      <c r="AL462">
        <f t="shared" si="813"/>
        <v>0</v>
      </c>
      <c r="AM462">
        <f t="shared" si="813"/>
        <v>0</v>
      </c>
      <c r="AN462">
        <f t="shared" si="813"/>
        <v>0</v>
      </c>
      <c r="AO462">
        <f t="shared" si="813"/>
        <v>0</v>
      </c>
      <c r="AP462">
        <f t="shared" si="813"/>
        <v>0</v>
      </c>
      <c r="AQ462">
        <f t="shared" si="813"/>
        <v>0</v>
      </c>
      <c r="AR462">
        <f t="shared" si="813"/>
        <v>0</v>
      </c>
      <c r="AS462">
        <f t="shared" si="813"/>
        <v>0</v>
      </c>
      <c r="AT462">
        <f t="shared" si="813"/>
        <v>0</v>
      </c>
      <c r="AU462">
        <f t="shared" si="813"/>
        <v>0</v>
      </c>
      <c r="BK462" s="346"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5">
      <c r="A463" s="348"/>
      <c r="B463" s="351"/>
      <c r="C463" s="341"/>
      <c r="D463" s="176" t="s">
        <v>42</v>
      </c>
      <c r="E463" s="252"/>
      <c r="F463" s="252"/>
      <c r="G463" s="252"/>
      <c r="H463" s="252"/>
      <c r="I463" s="252"/>
      <c r="J463" s="252"/>
      <c r="K463" s="252"/>
      <c r="L463" s="252"/>
      <c r="M463" s="175"/>
      <c r="N463" s="175"/>
      <c r="O463" s="175"/>
      <c r="P463" s="175"/>
      <c r="Q463" s="183"/>
      <c r="R463" s="35">
        <f>IF(R462&lt;15,0,IF(R462&lt;30,1,IF(R462&lt;45,2,3)))</f>
        <v>0</v>
      </c>
      <c r="S463" s="344"/>
      <c r="AY463" t="str">
        <f t="shared" ref="AY463:BJ463" si="814">IF(AY464="","",COUNTIF($E464:$P464,AY464))</f>
        <v/>
      </c>
      <c r="AZ463" t="str">
        <f t="shared" si="814"/>
        <v/>
      </c>
      <c r="BA463" t="str">
        <f t="shared" si="814"/>
        <v/>
      </c>
      <c r="BB463" t="str">
        <f t="shared" si="814"/>
        <v/>
      </c>
      <c r="BC463" t="str">
        <f t="shared" si="814"/>
        <v/>
      </c>
      <c r="BD463" t="str">
        <f t="shared" si="814"/>
        <v/>
      </c>
      <c r="BE463" t="str">
        <f t="shared" si="814"/>
        <v/>
      </c>
      <c r="BF463" t="str">
        <f t="shared" si="814"/>
        <v/>
      </c>
      <c r="BG463" t="str">
        <f t="shared" si="814"/>
        <v/>
      </c>
      <c r="BH463" t="str">
        <f t="shared" si="814"/>
        <v/>
      </c>
      <c r="BI463" t="str">
        <f t="shared" si="814"/>
        <v/>
      </c>
      <c r="BJ463" t="str">
        <f t="shared" si="814"/>
        <v/>
      </c>
      <c r="BK463" s="346"/>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5">
      <c r="A464" s="349"/>
      <c r="B464" s="352"/>
      <c r="C464" s="342"/>
      <c r="D464" s="177" t="s">
        <v>44</v>
      </c>
      <c r="E464" s="252" t="str">
        <f t="shared" ref="E464:P464" si="815">IF(E462&gt;0,1,"")</f>
        <v/>
      </c>
      <c r="F464" s="252" t="str">
        <f t="shared" si="815"/>
        <v/>
      </c>
      <c r="G464" s="252" t="str">
        <f t="shared" si="815"/>
        <v/>
      </c>
      <c r="H464" s="252" t="str">
        <f t="shared" si="815"/>
        <v/>
      </c>
      <c r="I464" s="252" t="str">
        <f t="shared" si="815"/>
        <v/>
      </c>
      <c r="J464" s="252" t="str">
        <f t="shared" si="815"/>
        <v/>
      </c>
      <c r="K464" s="252" t="str">
        <f t="shared" si="815"/>
        <v/>
      </c>
      <c r="L464" s="252" t="str">
        <f t="shared" si="815"/>
        <v/>
      </c>
      <c r="M464" s="175" t="str">
        <f t="shared" si="815"/>
        <v/>
      </c>
      <c r="N464" s="175" t="str">
        <f t="shared" si="815"/>
        <v/>
      </c>
      <c r="O464" s="175" t="str">
        <f t="shared" si="815"/>
        <v/>
      </c>
      <c r="P464" s="175" t="str">
        <f t="shared" si="815"/>
        <v/>
      </c>
      <c r="Q464" s="184" t="str">
        <f>IF(BK462="","",BK462)</f>
        <v/>
      </c>
      <c r="R464" s="38" t="str">
        <f>IF(BK462="","",BK462)</f>
        <v/>
      </c>
      <c r="S464" s="345"/>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6"/>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5">
      <c r="A465" s="347">
        <v>155</v>
      </c>
      <c r="B465" s="350"/>
      <c r="C465" s="340"/>
      <c r="D465" s="176" t="s">
        <v>38</v>
      </c>
      <c r="E465" s="252"/>
      <c r="F465" s="252"/>
      <c r="G465" s="252"/>
      <c r="H465" s="252"/>
      <c r="I465" s="252"/>
      <c r="J465" s="252"/>
      <c r="K465" s="252"/>
      <c r="L465" s="252"/>
      <c r="M465" s="175"/>
      <c r="N465" s="175"/>
      <c r="O465" s="175"/>
      <c r="P465" s="175"/>
      <c r="Q465" s="183" t="str">
        <f>IF(BK465="","",BX467)</f>
        <v/>
      </c>
      <c r="R465" s="172"/>
      <c r="S465" s="343" t="str">
        <f>IF((COUNTBLANK(E465:Q465)+COUNTBLANK(E466:Q466)+COUNTBLANK(E467:Q467))/3=COUNTBLANK(E465:Q465),"","Bitte alle drei Zeilen ausfüllen")</f>
        <v/>
      </c>
      <c r="W465">
        <f t="shared" ref="W465:AH465" si="816">IF(E465=4.5,E466,0)</f>
        <v>0</v>
      </c>
      <c r="X465">
        <f t="shared" si="816"/>
        <v>0</v>
      </c>
      <c r="Y465">
        <f t="shared" si="816"/>
        <v>0</v>
      </c>
      <c r="Z465">
        <f t="shared" si="816"/>
        <v>0</v>
      </c>
      <c r="AA465">
        <f t="shared" si="816"/>
        <v>0</v>
      </c>
      <c r="AB465">
        <f t="shared" si="816"/>
        <v>0</v>
      </c>
      <c r="AC465">
        <f t="shared" si="816"/>
        <v>0</v>
      </c>
      <c r="AD465">
        <f t="shared" si="816"/>
        <v>0</v>
      </c>
      <c r="AE465">
        <f t="shared" si="816"/>
        <v>0</v>
      </c>
      <c r="AF465">
        <f t="shared" si="816"/>
        <v>0</v>
      </c>
      <c r="AG465">
        <f t="shared" si="816"/>
        <v>0</v>
      </c>
      <c r="AH465">
        <f t="shared" si="816"/>
        <v>0</v>
      </c>
      <c r="AJ465">
        <f t="shared" ref="AJ465:AU465" si="817">IF(E465=4.5,1,0)</f>
        <v>0</v>
      </c>
      <c r="AK465">
        <f t="shared" si="817"/>
        <v>0</v>
      </c>
      <c r="AL465">
        <f t="shared" si="817"/>
        <v>0</v>
      </c>
      <c r="AM465">
        <f t="shared" si="817"/>
        <v>0</v>
      </c>
      <c r="AN465">
        <f t="shared" si="817"/>
        <v>0</v>
      </c>
      <c r="AO465">
        <f t="shared" si="817"/>
        <v>0</v>
      </c>
      <c r="AP465">
        <f t="shared" si="817"/>
        <v>0</v>
      </c>
      <c r="AQ465">
        <f t="shared" si="817"/>
        <v>0</v>
      </c>
      <c r="AR465">
        <f t="shared" si="817"/>
        <v>0</v>
      </c>
      <c r="AS465">
        <f t="shared" si="817"/>
        <v>0</v>
      </c>
      <c r="AT465">
        <f t="shared" si="817"/>
        <v>0</v>
      </c>
      <c r="AU465">
        <f t="shared" si="817"/>
        <v>0</v>
      </c>
      <c r="BK465" s="346"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5">
      <c r="A466" s="348"/>
      <c r="B466" s="351"/>
      <c r="C466" s="341"/>
      <c r="D466" s="176" t="s">
        <v>42</v>
      </c>
      <c r="E466" s="252"/>
      <c r="F466" s="252"/>
      <c r="G466" s="252"/>
      <c r="H466" s="252"/>
      <c r="I466" s="252"/>
      <c r="J466" s="252"/>
      <c r="K466" s="252"/>
      <c r="L466" s="252"/>
      <c r="M466" s="175"/>
      <c r="N466" s="175"/>
      <c r="O466" s="175"/>
      <c r="P466" s="175"/>
      <c r="Q466" s="183"/>
      <c r="R466" s="35">
        <f>IF(R465&lt;15,0,IF(R465&lt;30,1,IF(R465&lt;45,2,3)))</f>
        <v>0</v>
      </c>
      <c r="S466" s="344"/>
      <c r="AY466" t="str">
        <f t="shared" ref="AY466:BJ466" si="818">IF(AY467="","",COUNTIF($E467:$P467,AY467))</f>
        <v/>
      </c>
      <c r="AZ466" t="str">
        <f t="shared" si="818"/>
        <v/>
      </c>
      <c r="BA466" t="str">
        <f t="shared" si="818"/>
        <v/>
      </c>
      <c r="BB466" t="str">
        <f t="shared" si="818"/>
        <v/>
      </c>
      <c r="BC466" t="str">
        <f t="shared" si="818"/>
        <v/>
      </c>
      <c r="BD466" t="str">
        <f t="shared" si="818"/>
        <v/>
      </c>
      <c r="BE466" t="str">
        <f t="shared" si="818"/>
        <v/>
      </c>
      <c r="BF466" t="str">
        <f t="shared" si="818"/>
        <v/>
      </c>
      <c r="BG466" t="str">
        <f t="shared" si="818"/>
        <v/>
      </c>
      <c r="BH466" t="str">
        <f t="shared" si="818"/>
        <v/>
      </c>
      <c r="BI466" t="str">
        <f t="shared" si="818"/>
        <v/>
      </c>
      <c r="BJ466" t="str">
        <f t="shared" si="818"/>
        <v/>
      </c>
      <c r="BK466" s="346"/>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5">
      <c r="A467" s="349"/>
      <c r="B467" s="352"/>
      <c r="C467" s="342"/>
      <c r="D467" s="177" t="s">
        <v>44</v>
      </c>
      <c r="E467" s="252" t="str">
        <f t="shared" ref="E467:P467" si="819">IF(E465&gt;0,1,"")</f>
        <v/>
      </c>
      <c r="F467" s="252" t="str">
        <f t="shared" si="819"/>
        <v/>
      </c>
      <c r="G467" s="252" t="str">
        <f t="shared" si="819"/>
        <v/>
      </c>
      <c r="H467" s="252" t="str">
        <f t="shared" si="819"/>
        <v/>
      </c>
      <c r="I467" s="252" t="str">
        <f t="shared" si="819"/>
        <v/>
      </c>
      <c r="J467" s="252" t="str">
        <f t="shared" si="819"/>
        <v/>
      </c>
      <c r="K467" s="252" t="str">
        <f t="shared" si="819"/>
        <v/>
      </c>
      <c r="L467" s="252" t="str">
        <f t="shared" si="819"/>
        <v/>
      </c>
      <c r="M467" s="175" t="str">
        <f t="shared" si="819"/>
        <v/>
      </c>
      <c r="N467" s="175" t="str">
        <f t="shared" si="819"/>
        <v/>
      </c>
      <c r="O467" s="175" t="str">
        <f t="shared" si="819"/>
        <v/>
      </c>
      <c r="P467" s="175" t="str">
        <f t="shared" si="819"/>
        <v/>
      </c>
      <c r="Q467" s="184" t="str">
        <f>IF(BK465="","",BK465)</f>
        <v/>
      </c>
      <c r="R467" s="38" t="str">
        <f>IF(BK465="","",BK465)</f>
        <v/>
      </c>
      <c r="S467" s="345"/>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6"/>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5">
      <c r="A468" s="347">
        <v>156</v>
      </c>
      <c r="B468" s="350"/>
      <c r="C468" s="340"/>
      <c r="D468" s="176" t="s">
        <v>38</v>
      </c>
      <c r="E468" s="252"/>
      <c r="F468" s="252"/>
      <c r="G468" s="252"/>
      <c r="H468" s="252"/>
      <c r="I468" s="252"/>
      <c r="J468" s="252"/>
      <c r="K468" s="252"/>
      <c r="L468" s="252"/>
      <c r="M468" s="175"/>
      <c r="N468" s="175"/>
      <c r="O468" s="175"/>
      <c r="P468" s="175"/>
      <c r="Q468" s="183" t="str">
        <f>IF(BK468="","",BX470)</f>
        <v/>
      </c>
      <c r="R468" s="172"/>
      <c r="S468" s="343" t="str">
        <f>IF((COUNTBLANK(E468:Q468)+COUNTBLANK(E469:Q469)+COUNTBLANK(E470:Q470))/3=COUNTBLANK(E468:Q468),"","Bitte alle drei Zeilen ausfüllen")</f>
        <v/>
      </c>
      <c r="W468">
        <f t="shared" ref="W468:AH468" si="820">IF(E468=4.5,E469,0)</f>
        <v>0</v>
      </c>
      <c r="X468">
        <f t="shared" si="820"/>
        <v>0</v>
      </c>
      <c r="Y468">
        <f t="shared" si="820"/>
        <v>0</v>
      </c>
      <c r="Z468">
        <f t="shared" si="820"/>
        <v>0</v>
      </c>
      <c r="AA468">
        <f t="shared" si="820"/>
        <v>0</v>
      </c>
      <c r="AB468">
        <f t="shared" si="820"/>
        <v>0</v>
      </c>
      <c r="AC468">
        <f t="shared" si="820"/>
        <v>0</v>
      </c>
      <c r="AD468">
        <f t="shared" si="820"/>
        <v>0</v>
      </c>
      <c r="AE468">
        <f t="shared" si="820"/>
        <v>0</v>
      </c>
      <c r="AF468">
        <f t="shared" si="820"/>
        <v>0</v>
      </c>
      <c r="AG468">
        <f t="shared" si="820"/>
        <v>0</v>
      </c>
      <c r="AH468">
        <f t="shared" si="820"/>
        <v>0</v>
      </c>
      <c r="AJ468">
        <f t="shared" ref="AJ468:AU468" si="821">IF(E468=4.5,1,0)</f>
        <v>0</v>
      </c>
      <c r="AK468">
        <f t="shared" si="821"/>
        <v>0</v>
      </c>
      <c r="AL468">
        <f t="shared" si="821"/>
        <v>0</v>
      </c>
      <c r="AM468">
        <f t="shared" si="821"/>
        <v>0</v>
      </c>
      <c r="AN468">
        <f t="shared" si="821"/>
        <v>0</v>
      </c>
      <c r="AO468">
        <f t="shared" si="821"/>
        <v>0</v>
      </c>
      <c r="AP468">
        <f t="shared" si="821"/>
        <v>0</v>
      </c>
      <c r="AQ468">
        <f t="shared" si="821"/>
        <v>0</v>
      </c>
      <c r="AR468">
        <f t="shared" si="821"/>
        <v>0</v>
      </c>
      <c r="AS468">
        <f t="shared" si="821"/>
        <v>0</v>
      </c>
      <c r="AT468">
        <f t="shared" si="821"/>
        <v>0</v>
      </c>
      <c r="AU468">
        <f t="shared" si="821"/>
        <v>0</v>
      </c>
      <c r="BK468" s="346"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5">
      <c r="A469" s="348"/>
      <c r="B469" s="351"/>
      <c r="C469" s="341"/>
      <c r="D469" s="176" t="s">
        <v>42</v>
      </c>
      <c r="E469" s="252"/>
      <c r="F469" s="252"/>
      <c r="G469" s="252"/>
      <c r="H469" s="252"/>
      <c r="I469" s="252"/>
      <c r="J469" s="252"/>
      <c r="K469" s="252"/>
      <c r="L469" s="252"/>
      <c r="M469" s="175"/>
      <c r="N469" s="175"/>
      <c r="O469" s="175"/>
      <c r="P469" s="175"/>
      <c r="Q469" s="183"/>
      <c r="R469" s="35">
        <f>IF(R468&lt;15,0,IF(R468&lt;30,1,IF(R468&lt;45,2,3)))</f>
        <v>0</v>
      </c>
      <c r="S469" s="344"/>
      <c r="AY469" t="str">
        <f t="shared" ref="AY469:BJ469" si="822">IF(AY470="","",COUNTIF($E470:$P470,AY470))</f>
        <v/>
      </c>
      <c r="AZ469" t="str">
        <f t="shared" si="822"/>
        <v/>
      </c>
      <c r="BA469" t="str">
        <f t="shared" si="822"/>
        <v/>
      </c>
      <c r="BB469" t="str">
        <f t="shared" si="822"/>
        <v/>
      </c>
      <c r="BC469" t="str">
        <f t="shared" si="822"/>
        <v/>
      </c>
      <c r="BD469" t="str">
        <f t="shared" si="822"/>
        <v/>
      </c>
      <c r="BE469" t="str">
        <f t="shared" si="822"/>
        <v/>
      </c>
      <c r="BF469" t="str">
        <f t="shared" si="822"/>
        <v/>
      </c>
      <c r="BG469" t="str">
        <f t="shared" si="822"/>
        <v/>
      </c>
      <c r="BH469" t="str">
        <f t="shared" si="822"/>
        <v/>
      </c>
      <c r="BI469" t="str">
        <f t="shared" si="822"/>
        <v/>
      </c>
      <c r="BJ469" t="str">
        <f t="shared" si="822"/>
        <v/>
      </c>
      <c r="BK469" s="346"/>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5">
      <c r="A470" s="349"/>
      <c r="B470" s="352"/>
      <c r="C470" s="342"/>
      <c r="D470" s="177" t="s">
        <v>44</v>
      </c>
      <c r="E470" s="252" t="str">
        <f t="shared" ref="E470:P470" si="823">IF(E468&gt;0,1,"")</f>
        <v/>
      </c>
      <c r="F470" s="252" t="str">
        <f t="shared" si="823"/>
        <v/>
      </c>
      <c r="G470" s="252" t="str">
        <f t="shared" si="823"/>
        <v/>
      </c>
      <c r="H470" s="252" t="str">
        <f t="shared" si="823"/>
        <v/>
      </c>
      <c r="I470" s="252" t="str">
        <f t="shared" si="823"/>
        <v/>
      </c>
      <c r="J470" s="252" t="str">
        <f t="shared" si="823"/>
        <v/>
      </c>
      <c r="K470" s="252" t="str">
        <f t="shared" si="823"/>
        <v/>
      </c>
      <c r="L470" s="252" t="str">
        <f t="shared" si="823"/>
        <v/>
      </c>
      <c r="M470" s="175" t="str">
        <f t="shared" si="823"/>
        <v/>
      </c>
      <c r="N470" s="175" t="str">
        <f t="shared" si="823"/>
        <v/>
      </c>
      <c r="O470" s="175" t="str">
        <f t="shared" si="823"/>
        <v/>
      </c>
      <c r="P470" s="175" t="str">
        <f t="shared" si="823"/>
        <v/>
      </c>
      <c r="Q470" s="184" t="str">
        <f>IF(BK468="","",BK468)</f>
        <v/>
      </c>
      <c r="R470" s="38" t="str">
        <f>IF(BK468="","",BK468)</f>
        <v/>
      </c>
      <c r="S470" s="345"/>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6"/>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5">
      <c r="A471" s="347">
        <v>157</v>
      </c>
      <c r="B471" s="350"/>
      <c r="C471" s="340"/>
      <c r="D471" s="176" t="s">
        <v>38</v>
      </c>
      <c r="E471" s="252"/>
      <c r="F471" s="252"/>
      <c r="G471" s="252"/>
      <c r="H471" s="252"/>
      <c r="I471" s="252"/>
      <c r="J471" s="252"/>
      <c r="K471" s="252"/>
      <c r="L471" s="252"/>
      <c r="M471" s="175"/>
      <c r="N471" s="175"/>
      <c r="O471" s="175"/>
      <c r="P471" s="175"/>
      <c r="Q471" s="183" t="str">
        <f>IF(BK471="","",BX473)</f>
        <v/>
      </c>
      <c r="R471" s="172"/>
      <c r="S471" s="343" t="str">
        <f>IF((COUNTBLANK(E471:Q471)+COUNTBLANK(E472:Q472)+COUNTBLANK(E473:Q473))/3=COUNTBLANK(E471:Q471),"","Bitte alle drei Zeilen ausfüllen")</f>
        <v/>
      </c>
      <c r="W471">
        <f t="shared" ref="W471:AH471" si="824">IF(E471=4.5,E472,0)</f>
        <v>0</v>
      </c>
      <c r="X471">
        <f t="shared" si="824"/>
        <v>0</v>
      </c>
      <c r="Y471">
        <f t="shared" si="824"/>
        <v>0</v>
      </c>
      <c r="Z471">
        <f t="shared" si="824"/>
        <v>0</v>
      </c>
      <c r="AA471">
        <f t="shared" si="824"/>
        <v>0</v>
      </c>
      <c r="AB471">
        <f t="shared" si="824"/>
        <v>0</v>
      </c>
      <c r="AC471">
        <f t="shared" si="824"/>
        <v>0</v>
      </c>
      <c r="AD471">
        <f t="shared" si="824"/>
        <v>0</v>
      </c>
      <c r="AE471">
        <f t="shared" si="824"/>
        <v>0</v>
      </c>
      <c r="AF471">
        <f t="shared" si="824"/>
        <v>0</v>
      </c>
      <c r="AG471">
        <f t="shared" si="824"/>
        <v>0</v>
      </c>
      <c r="AH471">
        <f t="shared" si="824"/>
        <v>0</v>
      </c>
      <c r="AJ471">
        <f t="shared" ref="AJ471:AU471" si="825">IF(E471=4.5,1,0)</f>
        <v>0</v>
      </c>
      <c r="AK471">
        <f t="shared" si="825"/>
        <v>0</v>
      </c>
      <c r="AL471">
        <f t="shared" si="825"/>
        <v>0</v>
      </c>
      <c r="AM471">
        <f t="shared" si="825"/>
        <v>0</v>
      </c>
      <c r="AN471">
        <f t="shared" si="825"/>
        <v>0</v>
      </c>
      <c r="AO471">
        <f t="shared" si="825"/>
        <v>0</v>
      </c>
      <c r="AP471">
        <f t="shared" si="825"/>
        <v>0</v>
      </c>
      <c r="AQ471">
        <f t="shared" si="825"/>
        <v>0</v>
      </c>
      <c r="AR471">
        <f t="shared" si="825"/>
        <v>0</v>
      </c>
      <c r="AS471">
        <f t="shared" si="825"/>
        <v>0</v>
      </c>
      <c r="AT471">
        <f t="shared" si="825"/>
        <v>0</v>
      </c>
      <c r="AU471">
        <f t="shared" si="825"/>
        <v>0</v>
      </c>
      <c r="BK471" s="346"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5">
      <c r="A472" s="348"/>
      <c r="B472" s="351"/>
      <c r="C472" s="341"/>
      <c r="D472" s="176" t="s">
        <v>42</v>
      </c>
      <c r="E472" s="252"/>
      <c r="F472" s="252"/>
      <c r="G472" s="252"/>
      <c r="H472" s="252"/>
      <c r="I472" s="252"/>
      <c r="J472" s="252"/>
      <c r="K472" s="252"/>
      <c r="L472" s="252"/>
      <c r="M472" s="175"/>
      <c r="N472" s="175"/>
      <c r="O472" s="175"/>
      <c r="P472" s="175"/>
      <c r="Q472" s="183"/>
      <c r="R472" s="35">
        <f>IF(R471&lt;15,0,IF(R471&lt;30,1,IF(R471&lt;45,2,3)))</f>
        <v>0</v>
      </c>
      <c r="S472" s="344"/>
      <c r="AY472" t="str">
        <f t="shared" ref="AY472:BJ472" si="826">IF(AY473="","",COUNTIF($E473:$P473,AY473))</f>
        <v/>
      </c>
      <c r="AZ472" t="str">
        <f t="shared" si="826"/>
        <v/>
      </c>
      <c r="BA472" t="str">
        <f t="shared" si="826"/>
        <v/>
      </c>
      <c r="BB472" t="str">
        <f t="shared" si="826"/>
        <v/>
      </c>
      <c r="BC472" t="str">
        <f t="shared" si="826"/>
        <v/>
      </c>
      <c r="BD472" t="str">
        <f t="shared" si="826"/>
        <v/>
      </c>
      <c r="BE472" t="str">
        <f t="shared" si="826"/>
        <v/>
      </c>
      <c r="BF472" t="str">
        <f t="shared" si="826"/>
        <v/>
      </c>
      <c r="BG472" t="str">
        <f t="shared" si="826"/>
        <v/>
      </c>
      <c r="BH472" t="str">
        <f t="shared" si="826"/>
        <v/>
      </c>
      <c r="BI472" t="str">
        <f t="shared" si="826"/>
        <v/>
      </c>
      <c r="BJ472" t="str">
        <f t="shared" si="826"/>
        <v/>
      </c>
      <c r="BK472" s="346"/>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5">
      <c r="A473" s="349"/>
      <c r="B473" s="352"/>
      <c r="C473" s="342"/>
      <c r="D473" s="177" t="s">
        <v>44</v>
      </c>
      <c r="E473" s="252" t="str">
        <f t="shared" ref="E473:P473" si="827">IF(E471&gt;0,1,"")</f>
        <v/>
      </c>
      <c r="F473" s="252" t="str">
        <f t="shared" si="827"/>
        <v/>
      </c>
      <c r="G473" s="252" t="str">
        <f t="shared" si="827"/>
        <v/>
      </c>
      <c r="H473" s="252" t="str">
        <f t="shared" si="827"/>
        <v/>
      </c>
      <c r="I473" s="252" t="str">
        <f t="shared" si="827"/>
        <v/>
      </c>
      <c r="J473" s="252" t="str">
        <f t="shared" si="827"/>
        <v/>
      </c>
      <c r="K473" s="252" t="str">
        <f t="shared" si="827"/>
        <v/>
      </c>
      <c r="L473" s="252" t="str">
        <f t="shared" si="827"/>
        <v/>
      </c>
      <c r="M473" s="175" t="str">
        <f t="shared" si="827"/>
        <v/>
      </c>
      <c r="N473" s="175" t="str">
        <f t="shared" si="827"/>
        <v/>
      </c>
      <c r="O473" s="175" t="str">
        <f t="shared" si="827"/>
        <v/>
      </c>
      <c r="P473" s="175" t="str">
        <f t="shared" si="827"/>
        <v/>
      </c>
      <c r="Q473" s="184" t="str">
        <f>IF(BK471="","",BK471)</f>
        <v/>
      </c>
      <c r="R473" s="38" t="str">
        <f>IF(BK471="","",BK471)</f>
        <v/>
      </c>
      <c r="S473" s="345"/>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6"/>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5">
      <c r="A474" s="347">
        <v>158</v>
      </c>
      <c r="B474" s="350"/>
      <c r="C474" s="340"/>
      <c r="D474" s="176" t="s">
        <v>38</v>
      </c>
      <c r="E474" s="252"/>
      <c r="F474" s="252"/>
      <c r="G474" s="252"/>
      <c r="H474" s="252"/>
      <c r="I474" s="252"/>
      <c r="J474" s="252"/>
      <c r="K474" s="252"/>
      <c r="L474" s="252"/>
      <c r="M474" s="175"/>
      <c r="N474" s="175"/>
      <c r="O474" s="175"/>
      <c r="P474" s="175"/>
      <c r="Q474" s="183" t="str">
        <f>IF(BK474="","",BX476)</f>
        <v/>
      </c>
      <c r="R474" s="172"/>
      <c r="S474" s="343" t="str">
        <f>IF((COUNTBLANK(E474:Q474)+COUNTBLANK(E475:Q475)+COUNTBLANK(E476:Q476))/3=COUNTBLANK(E474:Q474),"","Bitte alle drei Zeilen ausfüllen")</f>
        <v/>
      </c>
      <c r="W474">
        <f t="shared" ref="W474:AH474" si="828">IF(E474=4.5,E475,0)</f>
        <v>0</v>
      </c>
      <c r="X474">
        <f t="shared" si="828"/>
        <v>0</v>
      </c>
      <c r="Y474">
        <f t="shared" si="828"/>
        <v>0</v>
      </c>
      <c r="Z474">
        <f t="shared" si="828"/>
        <v>0</v>
      </c>
      <c r="AA474">
        <f t="shared" si="828"/>
        <v>0</v>
      </c>
      <c r="AB474">
        <f t="shared" si="828"/>
        <v>0</v>
      </c>
      <c r="AC474">
        <f t="shared" si="828"/>
        <v>0</v>
      </c>
      <c r="AD474">
        <f t="shared" si="828"/>
        <v>0</v>
      </c>
      <c r="AE474">
        <f t="shared" si="828"/>
        <v>0</v>
      </c>
      <c r="AF474">
        <f t="shared" si="828"/>
        <v>0</v>
      </c>
      <c r="AG474">
        <f t="shared" si="828"/>
        <v>0</v>
      </c>
      <c r="AH474">
        <f t="shared" si="828"/>
        <v>0</v>
      </c>
      <c r="AJ474">
        <f t="shared" ref="AJ474:AU474" si="829">IF(E474=4.5,1,0)</f>
        <v>0</v>
      </c>
      <c r="AK474">
        <f t="shared" si="829"/>
        <v>0</v>
      </c>
      <c r="AL474">
        <f t="shared" si="829"/>
        <v>0</v>
      </c>
      <c r="AM474">
        <f t="shared" si="829"/>
        <v>0</v>
      </c>
      <c r="AN474">
        <f t="shared" si="829"/>
        <v>0</v>
      </c>
      <c r="AO474">
        <f t="shared" si="829"/>
        <v>0</v>
      </c>
      <c r="AP474">
        <f t="shared" si="829"/>
        <v>0</v>
      </c>
      <c r="AQ474">
        <f t="shared" si="829"/>
        <v>0</v>
      </c>
      <c r="AR474">
        <f t="shared" si="829"/>
        <v>0</v>
      </c>
      <c r="AS474">
        <f t="shared" si="829"/>
        <v>0</v>
      </c>
      <c r="AT474">
        <f t="shared" si="829"/>
        <v>0</v>
      </c>
      <c r="AU474">
        <f t="shared" si="829"/>
        <v>0</v>
      </c>
      <c r="BK474" s="346"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5">
      <c r="A475" s="348"/>
      <c r="B475" s="351"/>
      <c r="C475" s="341"/>
      <c r="D475" s="176" t="s">
        <v>42</v>
      </c>
      <c r="E475" s="252"/>
      <c r="F475" s="252"/>
      <c r="G475" s="252"/>
      <c r="H475" s="252"/>
      <c r="I475" s="252"/>
      <c r="J475" s="252"/>
      <c r="K475" s="252"/>
      <c r="L475" s="252"/>
      <c r="M475" s="175"/>
      <c r="N475" s="175"/>
      <c r="O475" s="175"/>
      <c r="P475" s="175"/>
      <c r="Q475" s="183"/>
      <c r="R475" s="35">
        <f>IF(R474&lt;15,0,IF(R474&lt;30,1,IF(R474&lt;45,2,3)))</f>
        <v>0</v>
      </c>
      <c r="S475" s="344"/>
      <c r="AY475" t="str">
        <f t="shared" ref="AY475:BJ475" si="830">IF(AY476="","",COUNTIF($E476:$P476,AY476))</f>
        <v/>
      </c>
      <c r="AZ475" t="str">
        <f t="shared" si="830"/>
        <v/>
      </c>
      <c r="BA475" t="str">
        <f t="shared" si="830"/>
        <v/>
      </c>
      <c r="BB475" t="str">
        <f t="shared" si="830"/>
        <v/>
      </c>
      <c r="BC475" t="str">
        <f t="shared" si="830"/>
        <v/>
      </c>
      <c r="BD475" t="str">
        <f t="shared" si="830"/>
        <v/>
      </c>
      <c r="BE475" t="str">
        <f t="shared" si="830"/>
        <v/>
      </c>
      <c r="BF475" t="str">
        <f t="shared" si="830"/>
        <v/>
      </c>
      <c r="BG475" t="str">
        <f t="shared" si="830"/>
        <v/>
      </c>
      <c r="BH475" t="str">
        <f t="shared" si="830"/>
        <v/>
      </c>
      <c r="BI475" t="str">
        <f t="shared" si="830"/>
        <v/>
      </c>
      <c r="BJ475" t="str">
        <f t="shared" si="830"/>
        <v/>
      </c>
      <c r="BK475" s="346"/>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5">
      <c r="A476" s="349"/>
      <c r="B476" s="352"/>
      <c r="C476" s="342"/>
      <c r="D476" s="177" t="s">
        <v>44</v>
      </c>
      <c r="E476" s="252" t="str">
        <f t="shared" ref="E476:P476" si="831">IF(E474&gt;0,1,"")</f>
        <v/>
      </c>
      <c r="F476" s="252" t="str">
        <f t="shared" si="831"/>
        <v/>
      </c>
      <c r="G476" s="252" t="str">
        <f t="shared" si="831"/>
        <v/>
      </c>
      <c r="H476" s="252" t="str">
        <f t="shared" si="831"/>
        <v/>
      </c>
      <c r="I476" s="252" t="str">
        <f t="shared" si="831"/>
        <v/>
      </c>
      <c r="J476" s="252" t="str">
        <f t="shared" si="831"/>
        <v/>
      </c>
      <c r="K476" s="252" t="str">
        <f t="shared" si="831"/>
        <v/>
      </c>
      <c r="L476" s="252" t="str">
        <f t="shared" si="831"/>
        <v/>
      </c>
      <c r="M476" s="175" t="str">
        <f t="shared" si="831"/>
        <v/>
      </c>
      <c r="N476" s="175" t="str">
        <f t="shared" si="831"/>
        <v/>
      </c>
      <c r="O476" s="175" t="str">
        <f t="shared" si="831"/>
        <v/>
      </c>
      <c r="P476" s="175" t="str">
        <f t="shared" si="831"/>
        <v/>
      </c>
      <c r="Q476" s="184" t="str">
        <f>IF(BK474="","",BK474)</f>
        <v/>
      </c>
      <c r="R476" s="38" t="str">
        <f>IF(BK474="","",BK474)</f>
        <v/>
      </c>
      <c r="S476" s="345"/>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6"/>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5">
      <c r="A477" s="347">
        <v>159</v>
      </c>
      <c r="B477" s="350"/>
      <c r="C477" s="340"/>
      <c r="D477" s="176" t="s">
        <v>38</v>
      </c>
      <c r="E477" s="252"/>
      <c r="F477" s="252"/>
      <c r="G477" s="252"/>
      <c r="H477" s="252"/>
      <c r="I477" s="252"/>
      <c r="J477" s="252"/>
      <c r="K477" s="252"/>
      <c r="L477" s="252"/>
      <c r="M477" s="175"/>
      <c r="N477" s="175"/>
      <c r="O477" s="175"/>
      <c r="P477" s="175"/>
      <c r="Q477" s="183" t="str">
        <f>IF(BK477="","",BX479)</f>
        <v/>
      </c>
      <c r="R477" s="172"/>
      <c r="S477" s="343" t="str">
        <f>IF((COUNTBLANK(E477:Q477)+COUNTBLANK(E478:Q478)+COUNTBLANK(E479:Q479))/3=COUNTBLANK(E477:Q477),"","Bitte alle drei Zeilen ausfüllen")</f>
        <v/>
      </c>
      <c r="W477">
        <f t="shared" ref="W477:AH477" si="832">IF(E477=4.5,E478,0)</f>
        <v>0</v>
      </c>
      <c r="X477">
        <f t="shared" si="832"/>
        <v>0</v>
      </c>
      <c r="Y477">
        <f t="shared" si="832"/>
        <v>0</v>
      </c>
      <c r="Z477">
        <f t="shared" si="832"/>
        <v>0</v>
      </c>
      <c r="AA477">
        <f t="shared" si="832"/>
        <v>0</v>
      </c>
      <c r="AB477">
        <f t="shared" si="832"/>
        <v>0</v>
      </c>
      <c r="AC477">
        <f t="shared" si="832"/>
        <v>0</v>
      </c>
      <c r="AD477">
        <f t="shared" si="832"/>
        <v>0</v>
      </c>
      <c r="AE477">
        <f t="shared" si="832"/>
        <v>0</v>
      </c>
      <c r="AF477">
        <f t="shared" si="832"/>
        <v>0</v>
      </c>
      <c r="AG477">
        <f t="shared" si="832"/>
        <v>0</v>
      </c>
      <c r="AH477">
        <f t="shared" si="832"/>
        <v>0</v>
      </c>
      <c r="AJ477">
        <f t="shared" ref="AJ477:AU477" si="833">IF(E477=4.5,1,0)</f>
        <v>0</v>
      </c>
      <c r="AK477">
        <f t="shared" si="833"/>
        <v>0</v>
      </c>
      <c r="AL477">
        <f t="shared" si="833"/>
        <v>0</v>
      </c>
      <c r="AM477">
        <f t="shared" si="833"/>
        <v>0</v>
      </c>
      <c r="AN477">
        <f t="shared" si="833"/>
        <v>0</v>
      </c>
      <c r="AO477">
        <f t="shared" si="833"/>
        <v>0</v>
      </c>
      <c r="AP477">
        <f t="shared" si="833"/>
        <v>0</v>
      </c>
      <c r="AQ477">
        <f t="shared" si="833"/>
        <v>0</v>
      </c>
      <c r="AR477">
        <f t="shared" si="833"/>
        <v>0</v>
      </c>
      <c r="AS477">
        <f t="shared" si="833"/>
        <v>0</v>
      </c>
      <c r="AT477">
        <f t="shared" si="833"/>
        <v>0</v>
      </c>
      <c r="AU477">
        <f t="shared" si="833"/>
        <v>0</v>
      </c>
      <c r="BK477" s="346"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5">
      <c r="A478" s="348"/>
      <c r="B478" s="351"/>
      <c r="C478" s="341"/>
      <c r="D478" s="176" t="s">
        <v>42</v>
      </c>
      <c r="E478" s="252"/>
      <c r="F478" s="252"/>
      <c r="G478" s="252"/>
      <c r="H478" s="252"/>
      <c r="I478" s="252"/>
      <c r="J478" s="252"/>
      <c r="K478" s="252"/>
      <c r="L478" s="252"/>
      <c r="M478" s="175"/>
      <c r="N478" s="175"/>
      <c r="O478" s="175"/>
      <c r="P478" s="175"/>
      <c r="Q478" s="183"/>
      <c r="R478" s="35">
        <f>IF(R477&lt;15,0,IF(R477&lt;30,1,IF(R477&lt;45,2,3)))</f>
        <v>0</v>
      </c>
      <c r="S478" s="344"/>
      <c r="AY478" t="str">
        <f t="shared" ref="AY478:BJ478" si="834">IF(AY479="","",COUNTIF($E479:$P479,AY479))</f>
        <v/>
      </c>
      <c r="AZ478" t="str">
        <f t="shared" si="834"/>
        <v/>
      </c>
      <c r="BA478" t="str">
        <f t="shared" si="834"/>
        <v/>
      </c>
      <c r="BB478" t="str">
        <f t="shared" si="834"/>
        <v/>
      </c>
      <c r="BC478" t="str">
        <f t="shared" si="834"/>
        <v/>
      </c>
      <c r="BD478" t="str">
        <f t="shared" si="834"/>
        <v/>
      </c>
      <c r="BE478" t="str">
        <f t="shared" si="834"/>
        <v/>
      </c>
      <c r="BF478" t="str">
        <f t="shared" si="834"/>
        <v/>
      </c>
      <c r="BG478" t="str">
        <f t="shared" si="834"/>
        <v/>
      </c>
      <c r="BH478" t="str">
        <f t="shared" si="834"/>
        <v/>
      </c>
      <c r="BI478" t="str">
        <f t="shared" si="834"/>
        <v/>
      </c>
      <c r="BJ478" t="str">
        <f t="shared" si="834"/>
        <v/>
      </c>
      <c r="BK478" s="346"/>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5">
      <c r="A479" s="349"/>
      <c r="B479" s="352"/>
      <c r="C479" s="342"/>
      <c r="D479" s="177" t="s">
        <v>44</v>
      </c>
      <c r="E479" s="252" t="str">
        <f t="shared" ref="E479:P479" si="835">IF(E477&gt;0,1,"")</f>
        <v/>
      </c>
      <c r="F479" s="252" t="str">
        <f t="shared" si="835"/>
        <v/>
      </c>
      <c r="G479" s="252" t="str">
        <f t="shared" si="835"/>
        <v/>
      </c>
      <c r="H479" s="252" t="str">
        <f t="shared" si="835"/>
        <v/>
      </c>
      <c r="I479" s="252" t="str">
        <f t="shared" si="835"/>
        <v/>
      </c>
      <c r="J479" s="252" t="str">
        <f t="shared" si="835"/>
        <v/>
      </c>
      <c r="K479" s="252" t="str">
        <f t="shared" si="835"/>
        <v/>
      </c>
      <c r="L479" s="252" t="str">
        <f t="shared" si="835"/>
        <v/>
      </c>
      <c r="M479" s="175" t="str">
        <f t="shared" si="835"/>
        <v/>
      </c>
      <c r="N479" s="175" t="str">
        <f t="shared" si="835"/>
        <v/>
      </c>
      <c r="O479" s="175" t="str">
        <f t="shared" si="835"/>
        <v/>
      </c>
      <c r="P479" s="175" t="str">
        <f t="shared" si="835"/>
        <v/>
      </c>
      <c r="Q479" s="184" t="str">
        <f>IF(BK477="","",BK477)</f>
        <v/>
      </c>
      <c r="R479" s="38" t="str">
        <f>IF(BK477="","",BK477)</f>
        <v/>
      </c>
      <c r="S479" s="345"/>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6"/>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5">
      <c r="A480" s="347">
        <v>160</v>
      </c>
      <c r="B480" s="350"/>
      <c r="C480" s="340"/>
      <c r="D480" s="176" t="s">
        <v>38</v>
      </c>
      <c r="E480" s="252"/>
      <c r="F480" s="252"/>
      <c r="G480" s="252"/>
      <c r="H480" s="252"/>
      <c r="I480" s="252"/>
      <c r="J480" s="252"/>
      <c r="K480" s="252"/>
      <c r="L480" s="252"/>
      <c r="M480" s="175"/>
      <c r="N480" s="175"/>
      <c r="O480" s="175"/>
      <c r="P480" s="175"/>
      <c r="Q480" s="183" t="str">
        <f>IF(BK480="","",BX482)</f>
        <v/>
      </c>
      <c r="R480" s="172"/>
      <c r="S480" s="343" t="str">
        <f>IF((COUNTBLANK(E480:Q480)+COUNTBLANK(E481:Q481)+COUNTBLANK(E482:Q482))/3=COUNTBLANK(E480:Q480),"","Bitte alle drei Zeilen ausfüllen")</f>
        <v/>
      </c>
      <c r="W480">
        <f t="shared" ref="W480:AH480" si="836">IF(E480=4.5,E481,0)</f>
        <v>0</v>
      </c>
      <c r="X480">
        <f t="shared" si="836"/>
        <v>0</v>
      </c>
      <c r="Y480">
        <f t="shared" si="836"/>
        <v>0</v>
      </c>
      <c r="Z480">
        <f t="shared" si="836"/>
        <v>0</v>
      </c>
      <c r="AA480">
        <f t="shared" si="836"/>
        <v>0</v>
      </c>
      <c r="AB480">
        <f t="shared" si="836"/>
        <v>0</v>
      </c>
      <c r="AC480">
        <f t="shared" si="836"/>
        <v>0</v>
      </c>
      <c r="AD480">
        <f t="shared" si="836"/>
        <v>0</v>
      </c>
      <c r="AE480">
        <f t="shared" si="836"/>
        <v>0</v>
      </c>
      <c r="AF480">
        <f t="shared" si="836"/>
        <v>0</v>
      </c>
      <c r="AG480">
        <f t="shared" si="836"/>
        <v>0</v>
      </c>
      <c r="AH480">
        <f t="shared" si="836"/>
        <v>0</v>
      </c>
      <c r="AJ480">
        <f t="shared" ref="AJ480:AU480" si="837">IF(E480=4.5,1,0)</f>
        <v>0</v>
      </c>
      <c r="AK480">
        <f t="shared" si="837"/>
        <v>0</v>
      </c>
      <c r="AL480">
        <f t="shared" si="837"/>
        <v>0</v>
      </c>
      <c r="AM480">
        <f t="shared" si="837"/>
        <v>0</v>
      </c>
      <c r="AN480">
        <f t="shared" si="837"/>
        <v>0</v>
      </c>
      <c r="AO480">
        <f t="shared" si="837"/>
        <v>0</v>
      </c>
      <c r="AP480">
        <f t="shared" si="837"/>
        <v>0</v>
      </c>
      <c r="AQ480">
        <f t="shared" si="837"/>
        <v>0</v>
      </c>
      <c r="AR480">
        <f t="shared" si="837"/>
        <v>0</v>
      </c>
      <c r="AS480">
        <f t="shared" si="837"/>
        <v>0</v>
      </c>
      <c r="AT480">
        <f t="shared" si="837"/>
        <v>0</v>
      </c>
      <c r="AU480">
        <f t="shared" si="837"/>
        <v>0</v>
      </c>
      <c r="BK480" s="346"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5">
      <c r="A481" s="348"/>
      <c r="B481" s="351"/>
      <c r="C481" s="341"/>
      <c r="D481" s="176" t="s">
        <v>42</v>
      </c>
      <c r="E481" s="252"/>
      <c r="F481" s="252"/>
      <c r="G481" s="252"/>
      <c r="H481" s="252"/>
      <c r="I481" s="252"/>
      <c r="J481" s="252"/>
      <c r="K481" s="252"/>
      <c r="L481" s="252"/>
      <c r="M481" s="175"/>
      <c r="N481" s="175"/>
      <c r="O481" s="175"/>
      <c r="P481" s="175"/>
      <c r="Q481" s="183"/>
      <c r="R481" s="35">
        <f>IF(R480&lt;15,0,IF(R480&lt;30,1,IF(R480&lt;45,2,3)))</f>
        <v>0</v>
      </c>
      <c r="S481" s="344"/>
      <c r="AY481" t="str">
        <f t="shared" ref="AY481:BJ481" si="838">IF(AY482="","",COUNTIF($E482:$P482,AY482))</f>
        <v/>
      </c>
      <c r="AZ481" t="str">
        <f t="shared" si="838"/>
        <v/>
      </c>
      <c r="BA481" t="str">
        <f t="shared" si="838"/>
        <v/>
      </c>
      <c r="BB481" t="str">
        <f t="shared" si="838"/>
        <v/>
      </c>
      <c r="BC481" t="str">
        <f t="shared" si="838"/>
        <v/>
      </c>
      <c r="BD481" t="str">
        <f t="shared" si="838"/>
        <v/>
      </c>
      <c r="BE481" t="str">
        <f t="shared" si="838"/>
        <v/>
      </c>
      <c r="BF481" t="str">
        <f t="shared" si="838"/>
        <v/>
      </c>
      <c r="BG481" t="str">
        <f t="shared" si="838"/>
        <v/>
      </c>
      <c r="BH481" t="str">
        <f t="shared" si="838"/>
        <v/>
      </c>
      <c r="BI481" t="str">
        <f t="shared" si="838"/>
        <v/>
      </c>
      <c r="BJ481" t="str">
        <f t="shared" si="838"/>
        <v/>
      </c>
      <c r="BK481" s="346"/>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5">
      <c r="A482" s="349"/>
      <c r="B482" s="352"/>
      <c r="C482" s="342"/>
      <c r="D482" s="177" t="s">
        <v>44</v>
      </c>
      <c r="E482" s="252" t="str">
        <f t="shared" ref="E482:P482" si="839">IF(E480&gt;0,1,"")</f>
        <v/>
      </c>
      <c r="F482" s="252" t="str">
        <f t="shared" si="839"/>
        <v/>
      </c>
      <c r="G482" s="252" t="str">
        <f t="shared" si="839"/>
        <v/>
      </c>
      <c r="H482" s="252" t="str">
        <f t="shared" si="839"/>
        <v/>
      </c>
      <c r="I482" s="252" t="str">
        <f t="shared" si="839"/>
        <v/>
      </c>
      <c r="J482" s="252" t="str">
        <f t="shared" si="839"/>
        <v/>
      </c>
      <c r="K482" s="252" t="str">
        <f t="shared" si="839"/>
        <v/>
      </c>
      <c r="L482" s="252" t="str">
        <f t="shared" si="839"/>
        <v/>
      </c>
      <c r="M482" s="175" t="str">
        <f t="shared" si="839"/>
        <v/>
      </c>
      <c r="N482" s="175" t="str">
        <f t="shared" si="839"/>
        <v/>
      </c>
      <c r="O482" s="175" t="str">
        <f t="shared" si="839"/>
        <v/>
      </c>
      <c r="P482" s="175" t="str">
        <f t="shared" si="839"/>
        <v/>
      </c>
      <c r="Q482" s="184" t="str">
        <f>IF(BK480="","",BK480)</f>
        <v/>
      </c>
      <c r="R482" s="38" t="str">
        <f>IF(BK480="","",BK480)</f>
        <v/>
      </c>
      <c r="S482" s="345"/>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6"/>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5">
      <c r="A483" s="347">
        <v>161</v>
      </c>
      <c r="B483" s="350"/>
      <c r="C483" s="340"/>
      <c r="D483" s="176" t="s">
        <v>38</v>
      </c>
      <c r="E483" s="252"/>
      <c r="F483" s="252"/>
      <c r="G483" s="252"/>
      <c r="H483" s="252"/>
      <c r="I483" s="252"/>
      <c r="J483" s="252"/>
      <c r="K483" s="252"/>
      <c r="L483" s="252"/>
      <c r="M483" s="175"/>
      <c r="N483" s="175"/>
      <c r="O483" s="175"/>
      <c r="P483" s="175"/>
      <c r="Q483" s="183" t="str">
        <f>IF(BK483="","",BX485)</f>
        <v/>
      </c>
      <c r="R483" s="172"/>
      <c r="S483" s="343" t="str">
        <f>IF((COUNTBLANK(E483:Q483)+COUNTBLANK(E484:Q484)+COUNTBLANK(E485:Q485))/3=COUNTBLANK(E483:Q483),"","Bitte alle drei Zeilen ausfüllen")</f>
        <v/>
      </c>
      <c r="W483">
        <f t="shared" ref="W483:AH483" si="840">IF(E483=4.5,E484,0)</f>
        <v>0</v>
      </c>
      <c r="X483">
        <f t="shared" si="840"/>
        <v>0</v>
      </c>
      <c r="Y483">
        <f t="shared" si="840"/>
        <v>0</v>
      </c>
      <c r="Z483">
        <f t="shared" si="840"/>
        <v>0</v>
      </c>
      <c r="AA483">
        <f t="shared" si="840"/>
        <v>0</v>
      </c>
      <c r="AB483">
        <f t="shared" si="840"/>
        <v>0</v>
      </c>
      <c r="AC483">
        <f t="shared" si="840"/>
        <v>0</v>
      </c>
      <c r="AD483">
        <f t="shared" si="840"/>
        <v>0</v>
      </c>
      <c r="AE483">
        <f t="shared" si="840"/>
        <v>0</v>
      </c>
      <c r="AF483">
        <f t="shared" si="840"/>
        <v>0</v>
      </c>
      <c r="AG483">
        <f t="shared" si="840"/>
        <v>0</v>
      </c>
      <c r="AH483">
        <f t="shared" si="840"/>
        <v>0</v>
      </c>
      <c r="AJ483">
        <f t="shared" ref="AJ483:AU483" si="841">IF(E483=4.5,1,0)</f>
        <v>0</v>
      </c>
      <c r="AK483">
        <f t="shared" si="841"/>
        <v>0</v>
      </c>
      <c r="AL483">
        <f t="shared" si="841"/>
        <v>0</v>
      </c>
      <c r="AM483">
        <f t="shared" si="841"/>
        <v>0</v>
      </c>
      <c r="AN483">
        <f t="shared" si="841"/>
        <v>0</v>
      </c>
      <c r="AO483">
        <f t="shared" si="841"/>
        <v>0</v>
      </c>
      <c r="AP483">
        <f t="shared" si="841"/>
        <v>0</v>
      </c>
      <c r="AQ483">
        <f t="shared" si="841"/>
        <v>0</v>
      </c>
      <c r="AR483">
        <f t="shared" si="841"/>
        <v>0</v>
      </c>
      <c r="AS483">
        <f t="shared" si="841"/>
        <v>0</v>
      </c>
      <c r="AT483">
        <f t="shared" si="841"/>
        <v>0</v>
      </c>
      <c r="AU483">
        <f t="shared" si="841"/>
        <v>0</v>
      </c>
      <c r="BK483" s="346"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5">
      <c r="A484" s="348"/>
      <c r="B484" s="351"/>
      <c r="C484" s="341"/>
      <c r="D484" s="176" t="s">
        <v>42</v>
      </c>
      <c r="E484" s="252"/>
      <c r="F484" s="252"/>
      <c r="G484" s="252"/>
      <c r="H484" s="252"/>
      <c r="I484" s="252"/>
      <c r="J484" s="252"/>
      <c r="K484" s="252"/>
      <c r="L484" s="252"/>
      <c r="M484" s="175"/>
      <c r="N484" s="175"/>
      <c r="O484" s="175"/>
      <c r="P484" s="175"/>
      <c r="Q484" s="183"/>
      <c r="R484" s="35">
        <f>IF(R483&lt;15,0,IF(R483&lt;30,1,IF(R483&lt;45,2,3)))</f>
        <v>0</v>
      </c>
      <c r="S484" s="344"/>
      <c r="AY484" t="str">
        <f t="shared" ref="AY484:BJ484" si="842">IF(AY485="","",COUNTIF($E485:$P485,AY485))</f>
        <v/>
      </c>
      <c r="AZ484" t="str">
        <f t="shared" si="842"/>
        <v/>
      </c>
      <c r="BA484" t="str">
        <f t="shared" si="842"/>
        <v/>
      </c>
      <c r="BB484" t="str">
        <f t="shared" si="842"/>
        <v/>
      </c>
      <c r="BC484" t="str">
        <f t="shared" si="842"/>
        <v/>
      </c>
      <c r="BD484" t="str">
        <f t="shared" si="842"/>
        <v/>
      </c>
      <c r="BE484" t="str">
        <f t="shared" si="842"/>
        <v/>
      </c>
      <c r="BF484" t="str">
        <f t="shared" si="842"/>
        <v/>
      </c>
      <c r="BG484" t="str">
        <f t="shared" si="842"/>
        <v/>
      </c>
      <c r="BH484" t="str">
        <f t="shared" si="842"/>
        <v/>
      </c>
      <c r="BI484" t="str">
        <f t="shared" si="842"/>
        <v/>
      </c>
      <c r="BJ484" t="str">
        <f t="shared" si="842"/>
        <v/>
      </c>
      <c r="BK484" s="346"/>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5">
      <c r="A485" s="349"/>
      <c r="B485" s="352"/>
      <c r="C485" s="342"/>
      <c r="D485" s="177" t="s">
        <v>44</v>
      </c>
      <c r="E485" s="252" t="str">
        <f t="shared" ref="E485:P485" si="843">IF(E483&gt;0,1,"")</f>
        <v/>
      </c>
      <c r="F485" s="252" t="str">
        <f t="shared" si="843"/>
        <v/>
      </c>
      <c r="G485" s="252" t="str">
        <f t="shared" si="843"/>
        <v/>
      </c>
      <c r="H485" s="252" t="str">
        <f t="shared" si="843"/>
        <v/>
      </c>
      <c r="I485" s="252" t="str">
        <f t="shared" si="843"/>
        <v/>
      </c>
      <c r="J485" s="252" t="str">
        <f t="shared" si="843"/>
        <v/>
      </c>
      <c r="K485" s="252" t="str">
        <f t="shared" si="843"/>
        <v/>
      </c>
      <c r="L485" s="252" t="str">
        <f t="shared" si="843"/>
        <v/>
      </c>
      <c r="M485" s="175" t="str">
        <f t="shared" si="843"/>
        <v/>
      </c>
      <c r="N485" s="175" t="str">
        <f t="shared" si="843"/>
        <v/>
      </c>
      <c r="O485" s="175" t="str">
        <f t="shared" si="843"/>
        <v/>
      </c>
      <c r="P485" s="175" t="str">
        <f t="shared" si="843"/>
        <v/>
      </c>
      <c r="Q485" s="184" t="str">
        <f>IF(BK483="","",BK483)</f>
        <v/>
      </c>
      <c r="R485" s="38" t="str">
        <f>IF(BK483="","",BK483)</f>
        <v/>
      </c>
      <c r="S485" s="345"/>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6"/>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5">
      <c r="A486" s="347">
        <v>162</v>
      </c>
      <c r="B486" s="350"/>
      <c r="C486" s="340"/>
      <c r="D486" s="176" t="s">
        <v>38</v>
      </c>
      <c r="E486" s="252"/>
      <c r="F486" s="252"/>
      <c r="G486" s="252"/>
      <c r="H486" s="252"/>
      <c r="I486" s="252"/>
      <c r="J486" s="252"/>
      <c r="K486" s="252"/>
      <c r="L486" s="252"/>
      <c r="M486" s="175"/>
      <c r="N486" s="175"/>
      <c r="O486" s="175"/>
      <c r="P486" s="175"/>
      <c r="Q486" s="183" t="str">
        <f>IF(BK486="","",BX488)</f>
        <v/>
      </c>
      <c r="R486" s="172"/>
      <c r="S486" s="343" t="str">
        <f>IF((COUNTBLANK(E486:Q486)+COUNTBLANK(E487:Q487)+COUNTBLANK(E488:Q488))/3=COUNTBLANK(E486:Q486),"","Bitte alle drei Zeilen ausfüllen")</f>
        <v/>
      </c>
      <c r="W486">
        <f t="shared" ref="W486:AH486" si="844">IF(E486=4.5,E487,0)</f>
        <v>0</v>
      </c>
      <c r="X486">
        <f t="shared" si="844"/>
        <v>0</v>
      </c>
      <c r="Y486">
        <f t="shared" si="844"/>
        <v>0</v>
      </c>
      <c r="Z486">
        <f t="shared" si="844"/>
        <v>0</v>
      </c>
      <c r="AA486">
        <f t="shared" si="844"/>
        <v>0</v>
      </c>
      <c r="AB486">
        <f t="shared" si="844"/>
        <v>0</v>
      </c>
      <c r="AC486">
        <f t="shared" si="844"/>
        <v>0</v>
      </c>
      <c r="AD486">
        <f t="shared" si="844"/>
        <v>0</v>
      </c>
      <c r="AE486">
        <f t="shared" si="844"/>
        <v>0</v>
      </c>
      <c r="AF486">
        <f t="shared" si="844"/>
        <v>0</v>
      </c>
      <c r="AG486">
        <f t="shared" si="844"/>
        <v>0</v>
      </c>
      <c r="AH486">
        <f t="shared" si="844"/>
        <v>0</v>
      </c>
      <c r="AJ486">
        <f t="shared" ref="AJ486:AU486" si="845">IF(E486=4.5,1,0)</f>
        <v>0</v>
      </c>
      <c r="AK486">
        <f t="shared" si="845"/>
        <v>0</v>
      </c>
      <c r="AL486">
        <f t="shared" si="845"/>
        <v>0</v>
      </c>
      <c r="AM486">
        <f t="shared" si="845"/>
        <v>0</v>
      </c>
      <c r="AN486">
        <f t="shared" si="845"/>
        <v>0</v>
      </c>
      <c r="AO486">
        <f t="shared" si="845"/>
        <v>0</v>
      </c>
      <c r="AP486">
        <f t="shared" si="845"/>
        <v>0</v>
      </c>
      <c r="AQ486">
        <f t="shared" si="845"/>
        <v>0</v>
      </c>
      <c r="AR486">
        <f t="shared" si="845"/>
        <v>0</v>
      </c>
      <c r="AS486">
        <f t="shared" si="845"/>
        <v>0</v>
      </c>
      <c r="AT486">
        <f t="shared" si="845"/>
        <v>0</v>
      </c>
      <c r="AU486">
        <f t="shared" si="845"/>
        <v>0</v>
      </c>
      <c r="BK486" s="346"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5">
      <c r="A487" s="348"/>
      <c r="B487" s="351"/>
      <c r="C487" s="341"/>
      <c r="D487" s="176" t="s">
        <v>42</v>
      </c>
      <c r="E487" s="252"/>
      <c r="F487" s="252"/>
      <c r="G487" s="252"/>
      <c r="H487" s="252"/>
      <c r="I487" s="252"/>
      <c r="J487" s="252"/>
      <c r="K487" s="252"/>
      <c r="L487" s="252"/>
      <c r="M487" s="175"/>
      <c r="N487" s="175"/>
      <c r="O487" s="175"/>
      <c r="P487" s="175"/>
      <c r="Q487" s="183"/>
      <c r="R487" s="35">
        <f>IF(R486&lt;15,0,IF(R486&lt;30,1,IF(R486&lt;45,2,3)))</f>
        <v>0</v>
      </c>
      <c r="S487" s="344"/>
      <c r="AY487" t="str">
        <f t="shared" ref="AY487:BJ487" si="846">IF(AY488="","",COUNTIF($E488:$P488,AY488))</f>
        <v/>
      </c>
      <c r="AZ487" t="str">
        <f t="shared" si="846"/>
        <v/>
      </c>
      <c r="BA487" t="str">
        <f t="shared" si="846"/>
        <v/>
      </c>
      <c r="BB487" t="str">
        <f t="shared" si="846"/>
        <v/>
      </c>
      <c r="BC487" t="str">
        <f t="shared" si="846"/>
        <v/>
      </c>
      <c r="BD487" t="str">
        <f t="shared" si="846"/>
        <v/>
      </c>
      <c r="BE487" t="str">
        <f t="shared" si="846"/>
        <v/>
      </c>
      <c r="BF487" t="str">
        <f t="shared" si="846"/>
        <v/>
      </c>
      <c r="BG487" t="str">
        <f t="shared" si="846"/>
        <v/>
      </c>
      <c r="BH487" t="str">
        <f t="shared" si="846"/>
        <v/>
      </c>
      <c r="BI487" t="str">
        <f t="shared" si="846"/>
        <v/>
      </c>
      <c r="BJ487" t="str">
        <f t="shared" si="846"/>
        <v/>
      </c>
      <c r="BK487" s="346"/>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5">
      <c r="A488" s="349"/>
      <c r="B488" s="352"/>
      <c r="C488" s="342"/>
      <c r="D488" s="177" t="s">
        <v>44</v>
      </c>
      <c r="E488" s="252" t="str">
        <f t="shared" ref="E488:P488" si="847">IF(E486&gt;0,1,"")</f>
        <v/>
      </c>
      <c r="F488" s="252" t="str">
        <f t="shared" si="847"/>
        <v/>
      </c>
      <c r="G488" s="252" t="str">
        <f t="shared" si="847"/>
        <v/>
      </c>
      <c r="H488" s="252" t="str">
        <f t="shared" si="847"/>
        <v/>
      </c>
      <c r="I488" s="252" t="str">
        <f t="shared" si="847"/>
        <v/>
      </c>
      <c r="J488" s="252" t="str">
        <f t="shared" si="847"/>
        <v/>
      </c>
      <c r="K488" s="252" t="str">
        <f t="shared" si="847"/>
        <v/>
      </c>
      <c r="L488" s="252" t="str">
        <f t="shared" si="847"/>
        <v/>
      </c>
      <c r="M488" s="175" t="str">
        <f t="shared" si="847"/>
        <v/>
      </c>
      <c r="N488" s="175" t="str">
        <f t="shared" si="847"/>
        <v/>
      </c>
      <c r="O488" s="175" t="str">
        <f t="shared" si="847"/>
        <v/>
      </c>
      <c r="P488" s="175" t="str">
        <f t="shared" si="847"/>
        <v/>
      </c>
      <c r="Q488" s="184" t="str">
        <f>IF(BK486="","",BK486)</f>
        <v/>
      </c>
      <c r="R488" s="38" t="str">
        <f>IF(BK486="","",BK486)</f>
        <v/>
      </c>
      <c r="S488" s="345"/>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6"/>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5">
      <c r="A489" s="347">
        <v>163</v>
      </c>
      <c r="B489" s="350"/>
      <c r="C489" s="340"/>
      <c r="D489" s="176" t="s">
        <v>38</v>
      </c>
      <c r="E489" s="252"/>
      <c r="F489" s="252"/>
      <c r="G489" s="252"/>
      <c r="H489" s="252"/>
      <c r="I489" s="252"/>
      <c r="J489" s="252"/>
      <c r="K489" s="252"/>
      <c r="L489" s="252"/>
      <c r="M489" s="175"/>
      <c r="N489" s="175"/>
      <c r="O489" s="175"/>
      <c r="P489" s="175"/>
      <c r="Q489" s="183" t="str">
        <f>IF(BK489="","",BX491)</f>
        <v/>
      </c>
      <c r="R489" s="172"/>
      <c r="S489" s="343" t="str">
        <f>IF((COUNTBLANK(E489:Q489)+COUNTBLANK(E490:Q490)+COUNTBLANK(E491:Q491))/3=COUNTBLANK(E489:Q489),"","Bitte alle drei Zeilen ausfüllen")</f>
        <v/>
      </c>
      <c r="W489">
        <f t="shared" ref="W489:AH489" si="848">IF(E489=4.5,E490,0)</f>
        <v>0</v>
      </c>
      <c r="X489">
        <f t="shared" si="848"/>
        <v>0</v>
      </c>
      <c r="Y489">
        <f t="shared" si="848"/>
        <v>0</v>
      </c>
      <c r="Z489">
        <f t="shared" si="848"/>
        <v>0</v>
      </c>
      <c r="AA489">
        <f t="shared" si="848"/>
        <v>0</v>
      </c>
      <c r="AB489">
        <f t="shared" si="848"/>
        <v>0</v>
      </c>
      <c r="AC489">
        <f t="shared" si="848"/>
        <v>0</v>
      </c>
      <c r="AD489">
        <f t="shared" si="848"/>
        <v>0</v>
      </c>
      <c r="AE489">
        <f t="shared" si="848"/>
        <v>0</v>
      </c>
      <c r="AF489">
        <f t="shared" si="848"/>
        <v>0</v>
      </c>
      <c r="AG489">
        <f t="shared" si="848"/>
        <v>0</v>
      </c>
      <c r="AH489">
        <f t="shared" si="848"/>
        <v>0</v>
      </c>
      <c r="AJ489">
        <f t="shared" ref="AJ489:AU489" si="849">IF(E489=4.5,1,0)</f>
        <v>0</v>
      </c>
      <c r="AK489">
        <f t="shared" si="849"/>
        <v>0</v>
      </c>
      <c r="AL489">
        <f t="shared" si="849"/>
        <v>0</v>
      </c>
      <c r="AM489">
        <f t="shared" si="849"/>
        <v>0</v>
      </c>
      <c r="AN489">
        <f t="shared" si="849"/>
        <v>0</v>
      </c>
      <c r="AO489">
        <f t="shared" si="849"/>
        <v>0</v>
      </c>
      <c r="AP489">
        <f t="shared" si="849"/>
        <v>0</v>
      </c>
      <c r="AQ489">
        <f t="shared" si="849"/>
        <v>0</v>
      </c>
      <c r="AR489">
        <f t="shared" si="849"/>
        <v>0</v>
      </c>
      <c r="AS489">
        <f t="shared" si="849"/>
        <v>0</v>
      </c>
      <c r="AT489">
        <f t="shared" si="849"/>
        <v>0</v>
      </c>
      <c r="AU489">
        <f t="shared" si="849"/>
        <v>0</v>
      </c>
      <c r="BK489" s="346"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5">
      <c r="A490" s="348"/>
      <c r="B490" s="351"/>
      <c r="C490" s="341"/>
      <c r="D490" s="176" t="s">
        <v>42</v>
      </c>
      <c r="E490" s="252"/>
      <c r="F490" s="252"/>
      <c r="G490" s="252"/>
      <c r="H490" s="252"/>
      <c r="I490" s="252"/>
      <c r="J490" s="252"/>
      <c r="K490" s="252"/>
      <c r="L490" s="252"/>
      <c r="M490" s="175"/>
      <c r="N490" s="175"/>
      <c r="O490" s="175"/>
      <c r="P490" s="175"/>
      <c r="Q490" s="183"/>
      <c r="R490" s="35">
        <f>IF(R489&lt;15,0,IF(R489&lt;30,1,IF(R489&lt;45,2,3)))</f>
        <v>0</v>
      </c>
      <c r="S490" s="344"/>
      <c r="AY490" t="str">
        <f t="shared" ref="AY490:BJ490" si="850">IF(AY491="","",COUNTIF($E491:$P491,AY491))</f>
        <v/>
      </c>
      <c r="AZ490" t="str">
        <f t="shared" si="850"/>
        <v/>
      </c>
      <c r="BA490" t="str">
        <f t="shared" si="850"/>
        <v/>
      </c>
      <c r="BB490" t="str">
        <f t="shared" si="850"/>
        <v/>
      </c>
      <c r="BC490" t="str">
        <f t="shared" si="850"/>
        <v/>
      </c>
      <c r="BD490" t="str">
        <f t="shared" si="850"/>
        <v/>
      </c>
      <c r="BE490" t="str">
        <f t="shared" si="850"/>
        <v/>
      </c>
      <c r="BF490" t="str">
        <f t="shared" si="850"/>
        <v/>
      </c>
      <c r="BG490" t="str">
        <f t="shared" si="850"/>
        <v/>
      </c>
      <c r="BH490" t="str">
        <f t="shared" si="850"/>
        <v/>
      </c>
      <c r="BI490" t="str">
        <f t="shared" si="850"/>
        <v/>
      </c>
      <c r="BJ490" t="str">
        <f t="shared" si="850"/>
        <v/>
      </c>
      <c r="BK490" s="346"/>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5">
      <c r="A491" s="349"/>
      <c r="B491" s="352"/>
      <c r="C491" s="342"/>
      <c r="D491" s="177" t="s">
        <v>44</v>
      </c>
      <c r="E491" s="252" t="str">
        <f t="shared" ref="E491:P491" si="851">IF(E489&gt;0,1,"")</f>
        <v/>
      </c>
      <c r="F491" s="252" t="str">
        <f t="shared" si="851"/>
        <v/>
      </c>
      <c r="G491" s="252" t="str">
        <f t="shared" si="851"/>
        <v/>
      </c>
      <c r="H491" s="252" t="str">
        <f t="shared" si="851"/>
        <v/>
      </c>
      <c r="I491" s="252" t="str">
        <f t="shared" si="851"/>
        <v/>
      </c>
      <c r="J491" s="252" t="str">
        <f t="shared" si="851"/>
        <v/>
      </c>
      <c r="K491" s="252" t="str">
        <f t="shared" si="851"/>
        <v/>
      </c>
      <c r="L491" s="252" t="str">
        <f t="shared" si="851"/>
        <v/>
      </c>
      <c r="M491" s="175" t="str">
        <f t="shared" si="851"/>
        <v/>
      </c>
      <c r="N491" s="175" t="str">
        <f t="shared" si="851"/>
        <v/>
      </c>
      <c r="O491" s="175" t="str">
        <f t="shared" si="851"/>
        <v/>
      </c>
      <c r="P491" s="175" t="str">
        <f t="shared" si="851"/>
        <v/>
      </c>
      <c r="Q491" s="184" t="str">
        <f>IF(BK489="","",BK489)</f>
        <v/>
      </c>
      <c r="R491" s="38" t="str">
        <f>IF(BK489="","",BK489)</f>
        <v/>
      </c>
      <c r="S491" s="345"/>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6"/>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5">
      <c r="A492" s="347">
        <v>164</v>
      </c>
      <c r="B492" s="350"/>
      <c r="C492" s="340"/>
      <c r="D492" s="176" t="s">
        <v>38</v>
      </c>
      <c r="E492" s="252"/>
      <c r="F492" s="252"/>
      <c r="G492" s="252"/>
      <c r="H492" s="252"/>
      <c r="I492" s="252"/>
      <c r="J492" s="252"/>
      <c r="K492" s="252"/>
      <c r="L492" s="252"/>
      <c r="M492" s="175"/>
      <c r="N492" s="175"/>
      <c r="O492" s="175"/>
      <c r="P492" s="175"/>
      <c r="Q492" s="183" t="str">
        <f>IF(BK492="","",BX494)</f>
        <v/>
      </c>
      <c r="R492" s="172"/>
      <c r="S492" s="343" t="str">
        <f>IF((COUNTBLANK(E492:Q492)+COUNTBLANK(E493:Q493)+COUNTBLANK(E494:Q494))/3=COUNTBLANK(E492:Q492),"","Bitte alle drei Zeilen ausfüllen")</f>
        <v/>
      </c>
      <c r="W492">
        <f t="shared" ref="W492:AH492" si="852">IF(E492=4.5,E493,0)</f>
        <v>0</v>
      </c>
      <c r="X492">
        <f t="shared" si="852"/>
        <v>0</v>
      </c>
      <c r="Y492">
        <f t="shared" si="852"/>
        <v>0</v>
      </c>
      <c r="Z492">
        <f t="shared" si="852"/>
        <v>0</v>
      </c>
      <c r="AA492">
        <f t="shared" si="852"/>
        <v>0</v>
      </c>
      <c r="AB492">
        <f t="shared" si="852"/>
        <v>0</v>
      </c>
      <c r="AC492">
        <f t="shared" si="852"/>
        <v>0</v>
      </c>
      <c r="AD492">
        <f t="shared" si="852"/>
        <v>0</v>
      </c>
      <c r="AE492">
        <f t="shared" si="852"/>
        <v>0</v>
      </c>
      <c r="AF492">
        <f t="shared" si="852"/>
        <v>0</v>
      </c>
      <c r="AG492">
        <f t="shared" si="852"/>
        <v>0</v>
      </c>
      <c r="AH492">
        <f t="shared" si="852"/>
        <v>0</v>
      </c>
      <c r="AJ492">
        <f t="shared" ref="AJ492:AU492" si="853">IF(E492=4.5,1,0)</f>
        <v>0</v>
      </c>
      <c r="AK492">
        <f t="shared" si="853"/>
        <v>0</v>
      </c>
      <c r="AL492">
        <f t="shared" si="853"/>
        <v>0</v>
      </c>
      <c r="AM492">
        <f t="shared" si="853"/>
        <v>0</v>
      </c>
      <c r="AN492">
        <f t="shared" si="853"/>
        <v>0</v>
      </c>
      <c r="AO492">
        <f t="shared" si="853"/>
        <v>0</v>
      </c>
      <c r="AP492">
        <f t="shared" si="853"/>
        <v>0</v>
      </c>
      <c r="AQ492">
        <f t="shared" si="853"/>
        <v>0</v>
      </c>
      <c r="AR492">
        <f t="shared" si="853"/>
        <v>0</v>
      </c>
      <c r="AS492">
        <f t="shared" si="853"/>
        <v>0</v>
      </c>
      <c r="AT492">
        <f t="shared" si="853"/>
        <v>0</v>
      </c>
      <c r="AU492">
        <f t="shared" si="853"/>
        <v>0</v>
      </c>
      <c r="BK492" s="346"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5">
      <c r="A493" s="348"/>
      <c r="B493" s="351"/>
      <c r="C493" s="341"/>
      <c r="D493" s="176" t="s">
        <v>42</v>
      </c>
      <c r="E493" s="252"/>
      <c r="F493" s="252"/>
      <c r="G493" s="252"/>
      <c r="H493" s="252"/>
      <c r="I493" s="252"/>
      <c r="J493" s="252"/>
      <c r="K493" s="252"/>
      <c r="L493" s="252"/>
      <c r="M493" s="175"/>
      <c r="N493" s="175"/>
      <c r="O493" s="175"/>
      <c r="P493" s="175"/>
      <c r="Q493" s="183"/>
      <c r="R493" s="35">
        <f>IF(R492&lt;15,0,IF(R492&lt;30,1,IF(R492&lt;45,2,3)))</f>
        <v>0</v>
      </c>
      <c r="S493" s="344"/>
      <c r="AY493" t="str">
        <f t="shared" ref="AY493:BJ493" si="854">IF(AY494="","",COUNTIF($E494:$P494,AY494))</f>
        <v/>
      </c>
      <c r="AZ493" t="str">
        <f t="shared" si="854"/>
        <v/>
      </c>
      <c r="BA493" t="str">
        <f t="shared" si="854"/>
        <v/>
      </c>
      <c r="BB493" t="str">
        <f t="shared" si="854"/>
        <v/>
      </c>
      <c r="BC493" t="str">
        <f t="shared" si="854"/>
        <v/>
      </c>
      <c r="BD493" t="str">
        <f t="shared" si="854"/>
        <v/>
      </c>
      <c r="BE493" t="str">
        <f t="shared" si="854"/>
        <v/>
      </c>
      <c r="BF493" t="str">
        <f t="shared" si="854"/>
        <v/>
      </c>
      <c r="BG493" t="str">
        <f t="shared" si="854"/>
        <v/>
      </c>
      <c r="BH493" t="str">
        <f t="shared" si="854"/>
        <v/>
      </c>
      <c r="BI493" t="str">
        <f t="shared" si="854"/>
        <v/>
      </c>
      <c r="BJ493" t="str">
        <f t="shared" si="854"/>
        <v/>
      </c>
      <c r="BK493" s="346"/>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5">
      <c r="A494" s="349"/>
      <c r="B494" s="352"/>
      <c r="C494" s="342"/>
      <c r="D494" s="177" t="s">
        <v>44</v>
      </c>
      <c r="E494" s="252" t="str">
        <f t="shared" ref="E494:P494" si="855">IF(E492&gt;0,1,"")</f>
        <v/>
      </c>
      <c r="F494" s="252" t="str">
        <f t="shared" si="855"/>
        <v/>
      </c>
      <c r="G494" s="252" t="str">
        <f t="shared" si="855"/>
        <v/>
      </c>
      <c r="H494" s="252" t="str">
        <f t="shared" si="855"/>
        <v/>
      </c>
      <c r="I494" s="252" t="str">
        <f t="shared" si="855"/>
        <v/>
      </c>
      <c r="J494" s="252" t="str">
        <f t="shared" si="855"/>
        <v/>
      </c>
      <c r="K494" s="252" t="str">
        <f t="shared" si="855"/>
        <v/>
      </c>
      <c r="L494" s="252" t="str">
        <f t="shared" si="855"/>
        <v/>
      </c>
      <c r="M494" s="175" t="str">
        <f t="shared" si="855"/>
        <v/>
      </c>
      <c r="N494" s="175" t="str">
        <f t="shared" si="855"/>
        <v/>
      </c>
      <c r="O494" s="175" t="str">
        <f t="shared" si="855"/>
        <v/>
      </c>
      <c r="P494" s="175" t="str">
        <f t="shared" si="855"/>
        <v/>
      </c>
      <c r="Q494" s="184" t="str">
        <f>IF(BK492="","",BK492)</f>
        <v/>
      </c>
      <c r="R494" s="38" t="str">
        <f>IF(BK492="","",BK492)</f>
        <v/>
      </c>
      <c r="S494" s="345"/>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6"/>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5">
      <c r="A495" s="347">
        <v>165</v>
      </c>
      <c r="B495" s="350"/>
      <c r="C495" s="340"/>
      <c r="D495" s="176" t="s">
        <v>38</v>
      </c>
      <c r="E495" s="252"/>
      <c r="F495" s="252"/>
      <c r="G495" s="252"/>
      <c r="H495" s="252"/>
      <c r="I495" s="252"/>
      <c r="J495" s="252"/>
      <c r="K495" s="252"/>
      <c r="L495" s="252"/>
      <c r="M495" s="175"/>
      <c r="N495" s="175"/>
      <c r="O495" s="175"/>
      <c r="P495" s="175"/>
      <c r="Q495" s="183" t="str">
        <f>IF(BK495="","",BX497)</f>
        <v/>
      </c>
      <c r="R495" s="172"/>
      <c r="S495" s="343" t="str">
        <f>IF((COUNTBLANK(E495:Q495)+COUNTBLANK(E496:Q496)+COUNTBLANK(E497:Q497))/3=COUNTBLANK(E495:Q495),"","Bitte alle drei Zeilen ausfüllen")</f>
        <v/>
      </c>
      <c r="W495">
        <f t="shared" ref="W495:AH495" si="856">IF(E495=4.5,E496,0)</f>
        <v>0</v>
      </c>
      <c r="X495">
        <f t="shared" si="856"/>
        <v>0</v>
      </c>
      <c r="Y495">
        <f t="shared" si="856"/>
        <v>0</v>
      </c>
      <c r="Z495">
        <f t="shared" si="856"/>
        <v>0</v>
      </c>
      <c r="AA495">
        <f t="shared" si="856"/>
        <v>0</v>
      </c>
      <c r="AB495">
        <f t="shared" si="856"/>
        <v>0</v>
      </c>
      <c r="AC495">
        <f t="shared" si="856"/>
        <v>0</v>
      </c>
      <c r="AD495">
        <f t="shared" si="856"/>
        <v>0</v>
      </c>
      <c r="AE495">
        <f t="shared" si="856"/>
        <v>0</v>
      </c>
      <c r="AF495">
        <f t="shared" si="856"/>
        <v>0</v>
      </c>
      <c r="AG495">
        <f t="shared" si="856"/>
        <v>0</v>
      </c>
      <c r="AH495">
        <f t="shared" si="856"/>
        <v>0</v>
      </c>
      <c r="AJ495">
        <f t="shared" ref="AJ495:AU495" si="857">IF(E495=4.5,1,0)</f>
        <v>0</v>
      </c>
      <c r="AK495">
        <f t="shared" si="857"/>
        <v>0</v>
      </c>
      <c r="AL495">
        <f t="shared" si="857"/>
        <v>0</v>
      </c>
      <c r="AM495">
        <f t="shared" si="857"/>
        <v>0</v>
      </c>
      <c r="AN495">
        <f t="shared" si="857"/>
        <v>0</v>
      </c>
      <c r="AO495">
        <f t="shared" si="857"/>
        <v>0</v>
      </c>
      <c r="AP495">
        <f t="shared" si="857"/>
        <v>0</v>
      </c>
      <c r="AQ495">
        <f t="shared" si="857"/>
        <v>0</v>
      </c>
      <c r="AR495">
        <f t="shared" si="857"/>
        <v>0</v>
      </c>
      <c r="AS495">
        <f t="shared" si="857"/>
        <v>0</v>
      </c>
      <c r="AT495">
        <f t="shared" si="857"/>
        <v>0</v>
      </c>
      <c r="AU495">
        <f t="shared" si="857"/>
        <v>0</v>
      </c>
      <c r="BK495" s="346"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5">
      <c r="A496" s="348"/>
      <c r="B496" s="351"/>
      <c r="C496" s="341"/>
      <c r="D496" s="176" t="s">
        <v>42</v>
      </c>
      <c r="E496" s="252"/>
      <c r="F496" s="252"/>
      <c r="G496" s="252"/>
      <c r="H496" s="252"/>
      <c r="I496" s="252"/>
      <c r="J496" s="252"/>
      <c r="K496" s="252"/>
      <c r="L496" s="252"/>
      <c r="M496" s="175"/>
      <c r="N496" s="175"/>
      <c r="O496" s="175"/>
      <c r="P496" s="175"/>
      <c r="Q496" s="183"/>
      <c r="R496" s="35">
        <f>IF(R495&lt;15,0,IF(R495&lt;30,1,IF(R495&lt;45,2,3)))</f>
        <v>0</v>
      </c>
      <c r="S496" s="344"/>
      <c r="AY496" t="str">
        <f t="shared" ref="AY496:BJ496" si="858">IF(AY497="","",COUNTIF($E497:$P497,AY497))</f>
        <v/>
      </c>
      <c r="AZ496" t="str">
        <f t="shared" si="858"/>
        <v/>
      </c>
      <c r="BA496" t="str">
        <f t="shared" si="858"/>
        <v/>
      </c>
      <c r="BB496" t="str">
        <f t="shared" si="858"/>
        <v/>
      </c>
      <c r="BC496" t="str">
        <f t="shared" si="858"/>
        <v/>
      </c>
      <c r="BD496" t="str">
        <f t="shared" si="858"/>
        <v/>
      </c>
      <c r="BE496" t="str">
        <f t="shared" si="858"/>
        <v/>
      </c>
      <c r="BF496" t="str">
        <f t="shared" si="858"/>
        <v/>
      </c>
      <c r="BG496" t="str">
        <f t="shared" si="858"/>
        <v/>
      </c>
      <c r="BH496" t="str">
        <f t="shared" si="858"/>
        <v/>
      </c>
      <c r="BI496" t="str">
        <f t="shared" si="858"/>
        <v/>
      </c>
      <c r="BJ496" t="str">
        <f t="shared" si="858"/>
        <v/>
      </c>
      <c r="BK496" s="346"/>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5">
      <c r="A497" s="349"/>
      <c r="B497" s="352"/>
      <c r="C497" s="342"/>
      <c r="D497" s="177" t="s">
        <v>44</v>
      </c>
      <c r="E497" s="252" t="str">
        <f t="shared" ref="E497:P497" si="859">IF(E495&gt;0,1,"")</f>
        <v/>
      </c>
      <c r="F497" s="252" t="str">
        <f t="shared" si="859"/>
        <v/>
      </c>
      <c r="G497" s="252" t="str">
        <f t="shared" si="859"/>
        <v/>
      </c>
      <c r="H497" s="252" t="str">
        <f t="shared" si="859"/>
        <v/>
      </c>
      <c r="I497" s="252" t="str">
        <f t="shared" si="859"/>
        <v/>
      </c>
      <c r="J497" s="252" t="str">
        <f t="shared" si="859"/>
        <v/>
      </c>
      <c r="K497" s="252" t="str">
        <f t="shared" si="859"/>
        <v/>
      </c>
      <c r="L497" s="252" t="str">
        <f t="shared" si="859"/>
        <v/>
      </c>
      <c r="M497" s="175" t="str">
        <f t="shared" si="859"/>
        <v/>
      </c>
      <c r="N497" s="175" t="str">
        <f t="shared" si="859"/>
        <v/>
      </c>
      <c r="O497" s="175" t="str">
        <f t="shared" si="859"/>
        <v/>
      </c>
      <c r="P497" s="175" t="str">
        <f t="shared" si="859"/>
        <v/>
      </c>
      <c r="Q497" s="184" t="str">
        <f>IF(BK495="","",BK495)</f>
        <v/>
      </c>
      <c r="R497" s="38" t="str">
        <f>IF(BK495="","",BK495)</f>
        <v/>
      </c>
      <c r="S497" s="345"/>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6"/>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5">
      <c r="A498" s="347">
        <v>166</v>
      </c>
      <c r="B498" s="350"/>
      <c r="C498" s="340"/>
      <c r="D498" s="176" t="s">
        <v>38</v>
      </c>
      <c r="E498" s="252"/>
      <c r="F498" s="252"/>
      <c r="G498" s="252"/>
      <c r="H498" s="252"/>
      <c r="I498" s="252"/>
      <c r="J498" s="252"/>
      <c r="K498" s="252"/>
      <c r="L498" s="252"/>
      <c r="M498" s="175"/>
      <c r="N498" s="175"/>
      <c r="O498" s="175"/>
      <c r="P498" s="175"/>
      <c r="Q498" s="183" t="str">
        <f>IF(BK498="","",BX500)</f>
        <v/>
      </c>
      <c r="R498" s="172"/>
      <c r="S498" s="343" t="str">
        <f>IF((COUNTBLANK(E498:Q498)+COUNTBLANK(E499:Q499)+COUNTBLANK(E500:Q500))/3=COUNTBLANK(E498:Q498),"","Bitte alle drei Zeilen ausfüllen")</f>
        <v/>
      </c>
      <c r="W498">
        <f t="shared" ref="W498:AH498" si="860">IF(E498=4.5,E499,0)</f>
        <v>0</v>
      </c>
      <c r="X498">
        <f t="shared" si="860"/>
        <v>0</v>
      </c>
      <c r="Y498">
        <f t="shared" si="860"/>
        <v>0</v>
      </c>
      <c r="Z498">
        <f t="shared" si="860"/>
        <v>0</v>
      </c>
      <c r="AA498">
        <f t="shared" si="860"/>
        <v>0</v>
      </c>
      <c r="AB498">
        <f t="shared" si="860"/>
        <v>0</v>
      </c>
      <c r="AC498">
        <f t="shared" si="860"/>
        <v>0</v>
      </c>
      <c r="AD498">
        <f t="shared" si="860"/>
        <v>0</v>
      </c>
      <c r="AE498">
        <f t="shared" si="860"/>
        <v>0</v>
      </c>
      <c r="AF498">
        <f t="shared" si="860"/>
        <v>0</v>
      </c>
      <c r="AG498">
        <f t="shared" si="860"/>
        <v>0</v>
      </c>
      <c r="AH498">
        <f t="shared" si="860"/>
        <v>0</v>
      </c>
      <c r="AJ498">
        <f t="shared" ref="AJ498:AU498" si="861">IF(E498=4.5,1,0)</f>
        <v>0</v>
      </c>
      <c r="AK498">
        <f t="shared" si="861"/>
        <v>0</v>
      </c>
      <c r="AL498">
        <f t="shared" si="861"/>
        <v>0</v>
      </c>
      <c r="AM498">
        <f t="shared" si="861"/>
        <v>0</v>
      </c>
      <c r="AN498">
        <f t="shared" si="861"/>
        <v>0</v>
      </c>
      <c r="AO498">
        <f t="shared" si="861"/>
        <v>0</v>
      </c>
      <c r="AP498">
        <f t="shared" si="861"/>
        <v>0</v>
      </c>
      <c r="AQ498">
        <f t="shared" si="861"/>
        <v>0</v>
      </c>
      <c r="AR498">
        <f t="shared" si="861"/>
        <v>0</v>
      </c>
      <c r="AS498">
        <f t="shared" si="861"/>
        <v>0</v>
      </c>
      <c r="AT498">
        <f t="shared" si="861"/>
        <v>0</v>
      </c>
      <c r="AU498">
        <f t="shared" si="861"/>
        <v>0</v>
      </c>
      <c r="BK498" s="346"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5">
      <c r="A499" s="348"/>
      <c r="B499" s="351"/>
      <c r="C499" s="341"/>
      <c r="D499" s="176" t="s">
        <v>42</v>
      </c>
      <c r="E499" s="252"/>
      <c r="F499" s="252"/>
      <c r="G499" s="252"/>
      <c r="H499" s="252"/>
      <c r="I499" s="252"/>
      <c r="J499" s="252"/>
      <c r="K499" s="252"/>
      <c r="L499" s="252"/>
      <c r="M499" s="175"/>
      <c r="N499" s="175"/>
      <c r="O499" s="175"/>
      <c r="P499" s="175"/>
      <c r="Q499" s="183"/>
      <c r="R499" s="35">
        <f>IF(R498&lt;15,0,IF(R498&lt;30,1,IF(R498&lt;45,2,3)))</f>
        <v>0</v>
      </c>
      <c r="S499" s="344"/>
      <c r="AY499" t="str">
        <f t="shared" ref="AY499:BJ499" si="862">IF(AY500="","",COUNTIF($E500:$P500,AY500))</f>
        <v/>
      </c>
      <c r="AZ499" t="str">
        <f t="shared" si="862"/>
        <v/>
      </c>
      <c r="BA499" t="str">
        <f t="shared" si="862"/>
        <v/>
      </c>
      <c r="BB499" t="str">
        <f t="shared" si="862"/>
        <v/>
      </c>
      <c r="BC499" t="str">
        <f t="shared" si="862"/>
        <v/>
      </c>
      <c r="BD499" t="str">
        <f t="shared" si="862"/>
        <v/>
      </c>
      <c r="BE499" t="str">
        <f t="shared" si="862"/>
        <v/>
      </c>
      <c r="BF499" t="str">
        <f t="shared" si="862"/>
        <v/>
      </c>
      <c r="BG499" t="str">
        <f t="shared" si="862"/>
        <v/>
      </c>
      <c r="BH499" t="str">
        <f t="shared" si="862"/>
        <v/>
      </c>
      <c r="BI499" t="str">
        <f t="shared" si="862"/>
        <v/>
      </c>
      <c r="BJ499" t="str">
        <f t="shared" si="862"/>
        <v/>
      </c>
      <c r="BK499" s="346"/>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5">
      <c r="A500" s="349"/>
      <c r="B500" s="352"/>
      <c r="C500" s="342"/>
      <c r="D500" s="177" t="s">
        <v>44</v>
      </c>
      <c r="E500" s="252" t="str">
        <f t="shared" ref="E500:P500" si="863">IF(E498&gt;0,1,"")</f>
        <v/>
      </c>
      <c r="F500" s="252" t="str">
        <f t="shared" si="863"/>
        <v/>
      </c>
      <c r="G500" s="252" t="str">
        <f t="shared" si="863"/>
        <v/>
      </c>
      <c r="H500" s="252" t="str">
        <f t="shared" si="863"/>
        <v/>
      </c>
      <c r="I500" s="252" t="str">
        <f t="shared" si="863"/>
        <v/>
      </c>
      <c r="J500" s="252" t="str">
        <f t="shared" si="863"/>
        <v/>
      </c>
      <c r="K500" s="252" t="str">
        <f t="shared" si="863"/>
        <v/>
      </c>
      <c r="L500" s="252" t="str">
        <f t="shared" si="863"/>
        <v/>
      </c>
      <c r="M500" s="175" t="str">
        <f t="shared" si="863"/>
        <v/>
      </c>
      <c r="N500" s="175" t="str">
        <f t="shared" si="863"/>
        <v/>
      </c>
      <c r="O500" s="175" t="str">
        <f t="shared" si="863"/>
        <v/>
      </c>
      <c r="P500" s="175" t="str">
        <f t="shared" si="863"/>
        <v/>
      </c>
      <c r="Q500" s="184" t="str">
        <f>IF(BK498="","",BK498)</f>
        <v/>
      </c>
      <c r="R500" s="38" t="str">
        <f>IF(BK498="","",BK498)</f>
        <v/>
      </c>
      <c r="S500" s="345"/>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6"/>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5">
      <c r="A501" s="347">
        <v>167</v>
      </c>
      <c r="B501" s="350"/>
      <c r="C501" s="340"/>
      <c r="D501" s="176" t="s">
        <v>38</v>
      </c>
      <c r="E501" s="252"/>
      <c r="F501" s="252"/>
      <c r="G501" s="252"/>
      <c r="H501" s="252"/>
      <c r="I501" s="252"/>
      <c r="J501" s="252"/>
      <c r="K501" s="252"/>
      <c r="L501" s="252"/>
      <c r="M501" s="175"/>
      <c r="N501" s="175"/>
      <c r="O501" s="175"/>
      <c r="P501" s="175"/>
      <c r="Q501" s="183" t="str">
        <f>IF(BK501="","",BX503)</f>
        <v/>
      </c>
      <c r="R501" s="172"/>
      <c r="S501" s="343" t="str">
        <f>IF((COUNTBLANK(E501:Q501)+COUNTBLANK(E502:Q502)+COUNTBLANK(E503:Q503))/3=COUNTBLANK(E501:Q501),"","Bitte alle drei Zeilen ausfüllen")</f>
        <v/>
      </c>
      <c r="W501">
        <f t="shared" ref="W501:AH501" si="864">IF(E501=4.5,E502,0)</f>
        <v>0</v>
      </c>
      <c r="X501">
        <f t="shared" si="864"/>
        <v>0</v>
      </c>
      <c r="Y501">
        <f t="shared" si="864"/>
        <v>0</v>
      </c>
      <c r="Z501">
        <f t="shared" si="864"/>
        <v>0</v>
      </c>
      <c r="AA501">
        <f t="shared" si="864"/>
        <v>0</v>
      </c>
      <c r="AB501">
        <f t="shared" si="864"/>
        <v>0</v>
      </c>
      <c r="AC501">
        <f t="shared" si="864"/>
        <v>0</v>
      </c>
      <c r="AD501">
        <f t="shared" si="864"/>
        <v>0</v>
      </c>
      <c r="AE501">
        <f t="shared" si="864"/>
        <v>0</v>
      </c>
      <c r="AF501">
        <f t="shared" si="864"/>
        <v>0</v>
      </c>
      <c r="AG501">
        <f t="shared" si="864"/>
        <v>0</v>
      </c>
      <c r="AH501">
        <f t="shared" si="864"/>
        <v>0</v>
      </c>
      <c r="AJ501">
        <f t="shared" ref="AJ501:AU501" si="865">IF(E501=4.5,1,0)</f>
        <v>0</v>
      </c>
      <c r="AK501">
        <f t="shared" si="865"/>
        <v>0</v>
      </c>
      <c r="AL501">
        <f t="shared" si="865"/>
        <v>0</v>
      </c>
      <c r="AM501">
        <f t="shared" si="865"/>
        <v>0</v>
      </c>
      <c r="AN501">
        <f t="shared" si="865"/>
        <v>0</v>
      </c>
      <c r="AO501">
        <f t="shared" si="865"/>
        <v>0</v>
      </c>
      <c r="AP501">
        <f t="shared" si="865"/>
        <v>0</v>
      </c>
      <c r="AQ501">
        <f t="shared" si="865"/>
        <v>0</v>
      </c>
      <c r="AR501">
        <f t="shared" si="865"/>
        <v>0</v>
      </c>
      <c r="AS501">
        <f t="shared" si="865"/>
        <v>0</v>
      </c>
      <c r="AT501">
        <f t="shared" si="865"/>
        <v>0</v>
      </c>
      <c r="AU501">
        <f t="shared" si="865"/>
        <v>0</v>
      </c>
      <c r="BK501" s="346"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5">
      <c r="A502" s="348"/>
      <c r="B502" s="351"/>
      <c r="C502" s="341"/>
      <c r="D502" s="176" t="s">
        <v>42</v>
      </c>
      <c r="E502" s="252"/>
      <c r="F502" s="252"/>
      <c r="G502" s="252"/>
      <c r="H502" s="252"/>
      <c r="I502" s="252"/>
      <c r="J502" s="252"/>
      <c r="K502" s="252"/>
      <c r="L502" s="252"/>
      <c r="M502" s="175"/>
      <c r="N502" s="175"/>
      <c r="O502" s="175"/>
      <c r="P502" s="175"/>
      <c r="Q502" s="183"/>
      <c r="R502" s="35">
        <f>IF(R501&lt;15,0,IF(R501&lt;30,1,IF(R501&lt;45,2,3)))</f>
        <v>0</v>
      </c>
      <c r="S502" s="344"/>
      <c r="AY502" t="str">
        <f t="shared" ref="AY502:BJ502" si="866">IF(AY503="","",COUNTIF($E503:$P503,AY503))</f>
        <v/>
      </c>
      <c r="AZ502" t="str">
        <f t="shared" si="866"/>
        <v/>
      </c>
      <c r="BA502" t="str">
        <f t="shared" si="866"/>
        <v/>
      </c>
      <c r="BB502" t="str">
        <f t="shared" si="866"/>
        <v/>
      </c>
      <c r="BC502" t="str">
        <f t="shared" si="866"/>
        <v/>
      </c>
      <c r="BD502" t="str">
        <f t="shared" si="866"/>
        <v/>
      </c>
      <c r="BE502" t="str">
        <f t="shared" si="866"/>
        <v/>
      </c>
      <c r="BF502" t="str">
        <f t="shared" si="866"/>
        <v/>
      </c>
      <c r="BG502" t="str">
        <f t="shared" si="866"/>
        <v/>
      </c>
      <c r="BH502" t="str">
        <f t="shared" si="866"/>
        <v/>
      </c>
      <c r="BI502" t="str">
        <f t="shared" si="866"/>
        <v/>
      </c>
      <c r="BJ502" t="str">
        <f t="shared" si="866"/>
        <v/>
      </c>
      <c r="BK502" s="346"/>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5">
      <c r="A503" s="349"/>
      <c r="B503" s="352"/>
      <c r="C503" s="342"/>
      <c r="D503" s="177" t="s">
        <v>44</v>
      </c>
      <c r="E503" s="252" t="str">
        <f t="shared" ref="E503:P503" si="867">IF(E501&gt;0,1,"")</f>
        <v/>
      </c>
      <c r="F503" s="252" t="str">
        <f t="shared" si="867"/>
        <v/>
      </c>
      <c r="G503" s="252" t="str">
        <f t="shared" si="867"/>
        <v/>
      </c>
      <c r="H503" s="252" t="str">
        <f t="shared" si="867"/>
        <v/>
      </c>
      <c r="I503" s="252" t="str">
        <f t="shared" si="867"/>
        <v/>
      </c>
      <c r="J503" s="252" t="str">
        <f t="shared" si="867"/>
        <v/>
      </c>
      <c r="K503" s="252" t="str">
        <f t="shared" si="867"/>
        <v/>
      </c>
      <c r="L503" s="252" t="str">
        <f t="shared" si="867"/>
        <v/>
      </c>
      <c r="M503" s="175" t="str">
        <f t="shared" si="867"/>
        <v/>
      </c>
      <c r="N503" s="175" t="str">
        <f t="shared" si="867"/>
        <v/>
      </c>
      <c r="O503" s="175" t="str">
        <f t="shared" si="867"/>
        <v/>
      </c>
      <c r="P503" s="175" t="str">
        <f t="shared" si="867"/>
        <v/>
      </c>
      <c r="Q503" s="184" t="str">
        <f>IF(BK501="","",BK501)</f>
        <v/>
      </c>
      <c r="R503" s="38" t="str">
        <f>IF(BK501="","",BK501)</f>
        <v/>
      </c>
      <c r="S503" s="345"/>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6"/>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5">
      <c r="A504" s="347">
        <v>168</v>
      </c>
      <c r="B504" s="350"/>
      <c r="C504" s="340"/>
      <c r="D504" s="176" t="s">
        <v>38</v>
      </c>
      <c r="E504" s="252"/>
      <c r="F504" s="252"/>
      <c r="G504" s="252"/>
      <c r="H504" s="252"/>
      <c r="I504" s="252"/>
      <c r="J504" s="252"/>
      <c r="K504" s="252"/>
      <c r="L504" s="252"/>
      <c r="M504" s="175"/>
      <c r="N504" s="175"/>
      <c r="O504" s="175"/>
      <c r="P504" s="175"/>
      <c r="Q504" s="183" t="str">
        <f>IF(BK504="","",BX506)</f>
        <v/>
      </c>
      <c r="R504" s="172"/>
      <c r="S504" s="343" t="str">
        <f>IF((COUNTBLANK(E504:Q504)+COUNTBLANK(E505:Q505)+COUNTBLANK(E506:Q506))/3=COUNTBLANK(E504:Q504),"","Bitte alle drei Zeilen ausfüllen")</f>
        <v/>
      </c>
      <c r="W504">
        <f t="shared" ref="W504:AH504" si="868">IF(E504=4.5,E505,0)</f>
        <v>0</v>
      </c>
      <c r="X504">
        <f t="shared" si="868"/>
        <v>0</v>
      </c>
      <c r="Y504">
        <f t="shared" si="868"/>
        <v>0</v>
      </c>
      <c r="Z504">
        <f t="shared" si="868"/>
        <v>0</v>
      </c>
      <c r="AA504">
        <f t="shared" si="868"/>
        <v>0</v>
      </c>
      <c r="AB504">
        <f t="shared" si="868"/>
        <v>0</v>
      </c>
      <c r="AC504">
        <f t="shared" si="868"/>
        <v>0</v>
      </c>
      <c r="AD504">
        <f t="shared" si="868"/>
        <v>0</v>
      </c>
      <c r="AE504">
        <f t="shared" si="868"/>
        <v>0</v>
      </c>
      <c r="AF504">
        <f t="shared" si="868"/>
        <v>0</v>
      </c>
      <c r="AG504">
        <f t="shared" si="868"/>
        <v>0</v>
      </c>
      <c r="AH504">
        <f t="shared" si="868"/>
        <v>0</v>
      </c>
      <c r="AJ504">
        <f t="shared" ref="AJ504:AU504" si="869">IF(E504=4.5,1,0)</f>
        <v>0</v>
      </c>
      <c r="AK504">
        <f t="shared" si="869"/>
        <v>0</v>
      </c>
      <c r="AL504">
        <f t="shared" si="869"/>
        <v>0</v>
      </c>
      <c r="AM504">
        <f t="shared" si="869"/>
        <v>0</v>
      </c>
      <c r="AN504">
        <f t="shared" si="869"/>
        <v>0</v>
      </c>
      <c r="AO504">
        <f t="shared" si="869"/>
        <v>0</v>
      </c>
      <c r="AP504">
        <f t="shared" si="869"/>
        <v>0</v>
      </c>
      <c r="AQ504">
        <f t="shared" si="869"/>
        <v>0</v>
      </c>
      <c r="AR504">
        <f t="shared" si="869"/>
        <v>0</v>
      </c>
      <c r="AS504">
        <f t="shared" si="869"/>
        <v>0</v>
      </c>
      <c r="AT504">
        <f t="shared" si="869"/>
        <v>0</v>
      </c>
      <c r="AU504">
        <f t="shared" si="869"/>
        <v>0</v>
      </c>
      <c r="BK504" s="346"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5">
      <c r="A505" s="348"/>
      <c r="B505" s="351"/>
      <c r="C505" s="341"/>
      <c r="D505" s="176" t="s">
        <v>42</v>
      </c>
      <c r="E505" s="252"/>
      <c r="F505" s="252"/>
      <c r="G505" s="252"/>
      <c r="H505" s="252"/>
      <c r="I505" s="252"/>
      <c r="J505" s="252"/>
      <c r="K505" s="252"/>
      <c r="L505" s="252"/>
      <c r="M505" s="175"/>
      <c r="N505" s="175"/>
      <c r="O505" s="175"/>
      <c r="P505" s="175"/>
      <c r="Q505" s="183"/>
      <c r="R505" s="35">
        <f>IF(R504&lt;15,0,IF(R504&lt;30,1,IF(R504&lt;45,2,3)))</f>
        <v>0</v>
      </c>
      <c r="S505" s="344"/>
      <c r="AY505" t="str">
        <f t="shared" ref="AY505:BJ505" si="870">IF(AY506="","",COUNTIF($E506:$P506,AY506))</f>
        <v/>
      </c>
      <c r="AZ505" t="str">
        <f t="shared" si="870"/>
        <v/>
      </c>
      <c r="BA505" t="str">
        <f t="shared" si="870"/>
        <v/>
      </c>
      <c r="BB505" t="str">
        <f t="shared" si="870"/>
        <v/>
      </c>
      <c r="BC505" t="str">
        <f t="shared" si="870"/>
        <v/>
      </c>
      <c r="BD505" t="str">
        <f t="shared" si="870"/>
        <v/>
      </c>
      <c r="BE505" t="str">
        <f t="shared" si="870"/>
        <v/>
      </c>
      <c r="BF505" t="str">
        <f t="shared" si="870"/>
        <v/>
      </c>
      <c r="BG505" t="str">
        <f t="shared" si="870"/>
        <v/>
      </c>
      <c r="BH505" t="str">
        <f t="shared" si="870"/>
        <v/>
      </c>
      <c r="BI505" t="str">
        <f t="shared" si="870"/>
        <v/>
      </c>
      <c r="BJ505" t="str">
        <f t="shared" si="870"/>
        <v/>
      </c>
      <c r="BK505" s="346"/>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5">
      <c r="A506" s="349"/>
      <c r="B506" s="352"/>
      <c r="C506" s="342"/>
      <c r="D506" s="177" t="s">
        <v>44</v>
      </c>
      <c r="E506" s="252" t="str">
        <f t="shared" ref="E506:P506" si="871">IF(E504&gt;0,1,"")</f>
        <v/>
      </c>
      <c r="F506" s="252" t="str">
        <f t="shared" si="871"/>
        <v/>
      </c>
      <c r="G506" s="252" t="str">
        <f t="shared" si="871"/>
        <v/>
      </c>
      <c r="H506" s="252" t="str">
        <f t="shared" si="871"/>
        <v/>
      </c>
      <c r="I506" s="252" t="str">
        <f t="shared" si="871"/>
        <v/>
      </c>
      <c r="J506" s="252" t="str">
        <f t="shared" si="871"/>
        <v/>
      </c>
      <c r="K506" s="252" t="str">
        <f t="shared" si="871"/>
        <v/>
      </c>
      <c r="L506" s="252" t="str">
        <f t="shared" si="871"/>
        <v/>
      </c>
      <c r="M506" s="175" t="str">
        <f t="shared" si="871"/>
        <v/>
      </c>
      <c r="N506" s="175" t="str">
        <f t="shared" si="871"/>
        <v/>
      </c>
      <c r="O506" s="175" t="str">
        <f t="shared" si="871"/>
        <v/>
      </c>
      <c r="P506" s="175" t="str">
        <f t="shared" si="871"/>
        <v/>
      </c>
      <c r="Q506" s="184" t="str">
        <f>IF(BK504="","",BK504)</f>
        <v/>
      </c>
      <c r="R506" s="38" t="str">
        <f>IF(BK504="","",BK504)</f>
        <v/>
      </c>
      <c r="S506" s="345"/>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6"/>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5">
      <c r="A507" s="347">
        <v>169</v>
      </c>
      <c r="B507" s="350"/>
      <c r="C507" s="340"/>
      <c r="D507" s="176" t="s">
        <v>38</v>
      </c>
      <c r="E507" s="252"/>
      <c r="F507" s="252"/>
      <c r="G507" s="252"/>
      <c r="H507" s="252"/>
      <c r="I507" s="252"/>
      <c r="J507" s="252"/>
      <c r="K507" s="252"/>
      <c r="L507" s="252"/>
      <c r="M507" s="175"/>
      <c r="N507" s="175"/>
      <c r="O507" s="175"/>
      <c r="P507" s="175"/>
      <c r="Q507" s="183" t="str">
        <f>IF(BK507="","",BX509)</f>
        <v/>
      </c>
      <c r="R507" s="172"/>
      <c r="S507" s="343" t="str">
        <f>IF((COUNTBLANK(E507:Q507)+COUNTBLANK(E508:Q508)+COUNTBLANK(E509:Q509))/3=COUNTBLANK(E507:Q507),"","Bitte alle drei Zeilen ausfüllen")</f>
        <v/>
      </c>
      <c r="W507">
        <f t="shared" ref="W507:AH507" si="872">IF(E507=4.5,E508,0)</f>
        <v>0</v>
      </c>
      <c r="X507">
        <f t="shared" si="872"/>
        <v>0</v>
      </c>
      <c r="Y507">
        <f t="shared" si="872"/>
        <v>0</v>
      </c>
      <c r="Z507">
        <f t="shared" si="872"/>
        <v>0</v>
      </c>
      <c r="AA507">
        <f t="shared" si="872"/>
        <v>0</v>
      </c>
      <c r="AB507">
        <f t="shared" si="872"/>
        <v>0</v>
      </c>
      <c r="AC507">
        <f t="shared" si="872"/>
        <v>0</v>
      </c>
      <c r="AD507">
        <f t="shared" si="872"/>
        <v>0</v>
      </c>
      <c r="AE507">
        <f t="shared" si="872"/>
        <v>0</v>
      </c>
      <c r="AF507">
        <f t="shared" si="872"/>
        <v>0</v>
      </c>
      <c r="AG507">
        <f t="shared" si="872"/>
        <v>0</v>
      </c>
      <c r="AH507">
        <f t="shared" si="872"/>
        <v>0</v>
      </c>
      <c r="AJ507">
        <f t="shared" ref="AJ507:AU507" si="873">IF(E507=4.5,1,0)</f>
        <v>0</v>
      </c>
      <c r="AK507">
        <f t="shared" si="873"/>
        <v>0</v>
      </c>
      <c r="AL507">
        <f t="shared" si="873"/>
        <v>0</v>
      </c>
      <c r="AM507">
        <f t="shared" si="873"/>
        <v>0</v>
      </c>
      <c r="AN507">
        <f t="shared" si="873"/>
        <v>0</v>
      </c>
      <c r="AO507">
        <f t="shared" si="873"/>
        <v>0</v>
      </c>
      <c r="AP507">
        <f t="shared" si="873"/>
        <v>0</v>
      </c>
      <c r="AQ507">
        <f t="shared" si="873"/>
        <v>0</v>
      </c>
      <c r="AR507">
        <f t="shared" si="873"/>
        <v>0</v>
      </c>
      <c r="AS507">
        <f t="shared" si="873"/>
        <v>0</v>
      </c>
      <c r="AT507">
        <f t="shared" si="873"/>
        <v>0</v>
      </c>
      <c r="AU507">
        <f t="shared" si="873"/>
        <v>0</v>
      </c>
      <c r="BK507" s="346"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5">
      <c r="A508" s="348"/>
      <c r="B508" s="351"/>
      <c r="C508" s="341"/>
      <c r="D508" s="176" t="s">
        <v>42</v>
      </c>
      <c r="E508" s="252"/>
      <c r="F508" s="252"/>
      <c r="G508" s="252"/>
      <c r="H508" s="252"/>
      <c r="I508" s="252"/>
      <c r="J508" s="252"/>
      <c r="K508" s="252"/>
      <c r="L508" s="252"/>
      <c r="M508" s="175"/>
      <c r="N508" s="175"/>
      <c r="O508" s="175"/>
      <c r="P508" s="175"/>
      <c r="Q508" s="183"/>
      <c r="R508" s="35">
        <f>IF(R507&lt;15,0,IF(R507&lt;30,1,IF(R507&lt;45,2,3)))</f>
        <v>0</v>
      </c>
      <c r="S508" s="344"/>
      <c r="AY508" t="str">
        <f t="shared" ref="AY508:BJ508" si="874">IF(AY509="","",COUNTIF($E509:$P509,AY509))</f>
        <v/>
      </c>
      <c r="AZ508" t="str">
        <f t="shared" si="874"/>
        <v/>
      </c>
      <c r="BA508" t="str">
        <f t="shared" si="874"/>
        <v/>
      </c>
      <c r="BB508" t="str">
        <f t="shared" si="874"/>
        <v/>
      </c>
      <c r="BC508" t="str">
        <f t="shared" si="874"/>
        <v/>
      </c>
      <c r="BD508" t="str">
        <f t="shared" si="874"/>
        <v/>
      </c>
      <c r="BE508" t="str">
        <f t="shared" si="874"/>
        <v/>
      </c>
      <c r="BF508" t="str">
        <f t="shared" si="874"/>
        <v/>
      </c>
      <c r="BG508" t="str">
        <f t="shared" si="874"/>
        <v/>
      </c>
      <c r="BH508" t="str">
        <f t="shared" si="874"/>
        <v/>
      </c>
      <c r="BI508" t="str">
        <f t="shared" si="874"/>
        <v/>
      </c>
      <c r="BJ508" t="str">
        <f t="shared" si="874"/>
        <v/>
      </c>
      <c r="BK508" s="346"/>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5">
      <c r="A509" s="349"/>
      <c r="B509" s="352"/>
      <c r="C509" s="342"/>
      <c r="D509" s="177" t="s">
        <v>44</v>
      </c>
      <c r="E509" s="252" t="str">
        <f t="shared" ref="E509:P509" si="875">IF(E507&gt;0,1,"")</f>
        <v/>
      </c>
      <c r="F509" s="252" t="str">
        <f t="shared" si="875"/>
        <v/>
      </c>
      <c r="G509" s="252" t="str">
        <f t="shared" si="875"/>
        <v/>
      </c>
      <c r="H509" s="252" t="str">
        <f t="shared" si="875"/>
        <v/>
      </c>
      <c r="I509" s="252" t="str">
        <f t="shared" si="875"/>
        <v/>
      </c>
      <c r="J509" s="252" t="str">
        <f t="shared" si="875"/>
        <v/>
      </c>
      <c r="K509" s="252" t="str">
        <f t="shared" si="875"/>
        <v/>
      </c>
      <c r="L509" s="252" t="str">
        <f t="shared" si="875"/>
        <v/>
      </c>
      <c r="M509" s="175" t="str">
        <f t="shared" si="875"/>
        <v/>
      </c>
      <c r="N509" s="175" t="str">
        <f t="shared" si="875"/>
        <v/>
      </c>
      <c r="O509" s="175" t="str">
        <f t="shared" si="875"/>
        <v/>
      </c>
      <c r="P509" s="175" t="str">
        <f t="shared" si="875"/>
        <v/>
      </c>
      <c r="Q509" s="184" t="str">
        <f>IF(BK507="","",BK507)</f>
        <v/>
      </c>
      <c r="R509" s="38" t="str">
        <f>IF(BK507="","",BK507)</f>
        <v/>
      </c>
      <c r="S509" s="345"/>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6"/>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5">
      <c r="A510" s="347">
        <v>170</v>
      </c>
      <c r="B510" s="350"/>
      <c r="C510" s="340"/>
      <c r="D510" s="176" t="s">
        <v>38</v>
      </c>
      <c r="E510" s="252"/>
      <c r="F510" s="252"/>
      <c r="G510" s="252"/>
      <c r="H510" s="252"/>
      <c r="I510" s="252"/>
      <c r="J510" s="252"/>
      <c r="K510" s="252"/>
      <c r="L510" s="252"/>
      <c r="M510" s="175"/>
      <c r="N510" s="175"/>
      <c r="O510" s="175"/>
      <c r="P510" s="175"/>
      <c r="Q510" s="183" t="str">
        <f>IF(BK510="","",BX512)</f>
        <v/>
      </c>
      <c r="R510" s="172"/>
      <c r="S510" s="343" t="str">
        <f>IF((COUNTBLANK(E510:Q510)+COUNTBLANK(E511:Q511)+COUNTBLANK(E512:Q512))/3=COUNTBLANK(E510:Q510),"","Bitte alle drei Zeilen ausfüllen")</f>
        <v/>
      </c>
      <c r="W510">
        <f t="shared" ref="W510:AH510" si="876">IF(E510=4.5,E511,0)</f>
        <v>0</v>
      </c>
      <c r="X510">
        <f t="shared" si="876"/>
        <v>0</v>
      </c>
      <c r="Y510">
        <f t="shared" si="876"/>
        <v>0</v>
      </c>
      <c r="Z510">
        <f t="shared" si="876"/>
        <v>0</v>
      </c>
      <c r="AA510">
        <f t="shared" si="876"/>
        <v>0</v>
      </c>
      <c r="AB510">
        <f t="shared" si="876"/>
        <v>0</v>
      </c>
      <c r="AC510">
        <f t="shared" si="876"/>
        <v>0</v>
      </c>
      <c r="AD510">
        <f t="shared" si="876"/>
        <v>0</v>
      </c>
      <c r="AE510">
        <f t="shared" si="876"/>
        <v>0</v>
      </c>
      <c r="AF510">
        <f t="shared" si="876"/>
        <v>0</v>
      </c>
      <c r="AG510">
        <f t="shared" si="876"/>
        <v>0</v>
      </c>
      <c r="AH510">
        <f t="shared" si="876"/>
        <v>0</v>
      </c>
      <c r="AJ510">
        <f t="shared" ref="AJ510:AU510" si="877">IF(E510=4.5,1,0)</f>
        <v>0</v>
      </c>
      <c r="AK510">
        <f t="shared" si="877"/>
        <v>0</v>
      </c>
      <c r="AL510">
        <f t="shared" si="877"/>
        <v>0</v>
      </c>
      <c r="AM510">
        <f t="shared" si="877"/>
        <v>0</v>
      </c>
      <c r="AN510">
        <f t="shared" si="877"/>
        <v>0</v>
      </c>
      <c r="AO510">
        <f t="shared" si="877"/>
        <v>0</v>
      </c>
      <c r="AP510">
        <f t="shared" si="877"/>
        <v>0</v>
      </c>
      <c r="AQ510">
        <f t="shared" si="877"/>
        <v>0</v>
      </c>
      <c r="AR510">
        <f t="shared" si="877"/>
        <v>0</v>
      </c>
      <c r="AS510">
        <f t="shared" si="877"/>
        <v>0</v>
      </c>
      <c r="AT510">
        <f t="shared" si="877"/>
        <v>0</v>
      </c>
      <c r="AU510">
        <f t="shared" si="877"/>
        <v>0</v>
      </c>
      <c r="BK510" s="346"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5">
      <c r="A511" s="348"/>
      <c r="B511" s="351"/>
      <c r="C511" s="341"/>
      <c r="D511" s="176" t="s">
        <v>42</v>
      </c>
      <c r="E511" s="252"/>
      <c r="F511" s="252"/>
      <c r="G511" s="252"/>
      <c r="H511" s="252"/>
      <c r="I511" s="252"/>
      <c r="J511" s="252"/>
      <c r="K511" s="252"/>
      <c r="L511" s="252"/>
      <c r="M511" s="175"/>
      <c r="N511" s="175"/>
      <c r="O511" s="175"/>
      <c r="P511" s="175"/>
      <c r="Q511" s="183"/>
      <c r="R511" s="35">
        <f>IF(R510&lt;15,0,IF(R510&lt;30,1,IF(R510&lt;45,2,3)))</f>
        <v>0</v>
      </c>
      <c r="S511" s="344"/>
      <c r="AY511" t="str">
        <f t="shared" ref="AY511:BJ511" si="878">IF(AY512="","",COUNTIF($E512:$P512,AY512))</f>
        <v/>
      </c>
      <c r="AZ511" t="str">
        <f t="shared" si="878"/>
        <v/>
      </c>
      <c r="BA511" t="str">
        <f t="shared" si="878"/>
        <v/>
      </c>
      <c r="BB511" t="str">
        <f t="shared" si="878"/>
        <v/>
      </c>
      <c r="BC511" t="str">
        <f t="shared" si="878"/>
        <v/>
      </c>
      <c r="BD511" t="str">
        <f t="shared" si="878"/>
        <v/>
      </c>
      <c r="BE511" t="str">
        <f t="shared" si="878"/>
        <v/>
      </c>
      <c r="BF511" t="str">
        <f t="shared" si="878"/>
        <v/>
      </c>
      <c r="BG511" t="str">
        <f t="shared" si="878"/>
        <v/>
      </c>
      <c r="BH511" t="str">
        <f t="shared" si="878"/>
        <v/>
      </c>
      <c r="BI511" t="str">
        <f t="shared" si="878"/>
        <v/>
      </c>
      <c r="BJ511" t="str">
        <f t="shared" si="878"/>
        <v/>
      </c>
      <c r="BK511" s="346"/>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5">
      <c r="A512" s="349"/>
      <c r="B512" s="352"/>
      <c r="C512" s="342"/>
      <c r="D512" s="177" t="s">
        <v>44</v>
      </c>
      <c r="E512" s="252" t="str">
        <f t="shared" ref="E512:P512" si="879">IF(E510&gt;0,1,"")</f>
        <v/>
      </c>
      <c r="F512" s="252" t="str">
        <f t="shared" si="879"/>
        <v/>
      </c>
      <c r="G512" s="252" t="str">
        <f t="shared" si="879"/>
        <v/>
      </c>
      <c r="H512" s="252" t="str">
        <f t="shared" si="879"/>
        <v/>
      </c>
      <c r="I512" s="252" t="str">
        <f t="shared" si="879"/>
        <v/>
      </c>
      <c r="J512" s="252" t="str">
        <f t="shared" si="879"/>
        <v/>
      </c>
      <c r="K512" s="252" t="str">
        <f t="shared" si="879"/>
        <v/>
      </c>
      <c r="L512" s="252" t="str">
        <f t="shared" si="879"/>
        <v/>
      </c>
      <c r="M512" s="175" t="str">
        <f t="shared" si="879"/>
        <v/>
      </c>
      <c r="N512" s="175" t="str">
        <f t="shared" si="879"/>
        <v/>
      </c>
      <c r="O512" s="175" t="str">
        <f t="shared" si="879"/>
        <v/>
      </c>
      <c r="P512" s="175" t="str">
        <f t="shared" si="879"/>
        <v/>
      </c>
      <c r="Q512" s="184" t="str">
        <f>IF(BK510="","",BK510)</f>
        <v/>
      </c>
      <c r="R512" s="38" t="str">
        <f>IF(BK510="","",BK510)</f>
        <v/>
      </c>
      <c r="S512" s="345"/>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6"/>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5">
      <c r="A513" s="347">
        <v>171</v>
      </c>
      <c r="B513" s="350"/>
      <c r="C513" s="340"/>
      <c r="D513" s="176" t="s">
        <v>38</v>
      </c>
      <c r="E513" s="252"/>
      <c r="F513" s="252"/>
      <c r="G513" s="252"/>
      <c r="H513" s="252"/>
      <c r="I513" s="252"/>
      <c r="J513" s="252"/>
      <c r="K513" s="252"/>
      <c r="L513" s="252"/>
      <c r="M513" s="175"/>
      <c r="N513" s="175"/>
      <c r="O513" s="175"/>
      <c r="P513" s="175"/>
      <c r="Q513" s="183" t="str">
        <f>IF(BK513="","",BX515)</f>
        <v/>
      </c>
      <c r="R513" s="172"/>
      <c r="S513" s="343" t="str">
        <f>IF((COUNTBLANK(E513:Q513)+COUNTBLANK(E514:Q514)+COUNTBLANK(E515:Q515))/3=COUNTBLANK(E513:Q513),"","Bitte alle drei Zeilen ausfüllen")</f>
        <v/>
      </c>
      <c r="W513">
        <f t="shared" ref="W513:AH513" si="880">IF(E513=4.5,E514,0)</f>
        <v>0</v>
      </c>
      <c r="X513">
        <f t="shared" si="880"/>
        <v>0</v>
      </c>
      <c r="Y513">
        <f t="shared" si="880"/>
        <v>0</v>
      </c>
      <c r="Z513">
        <f t="shared" si="880"/>
        <v>0</v>
      </c>
      <c r="AA513">
        <f t="shared" si="880"/>
        <v>0</v>
      </c>
      <c r="AB513">
        <f t="shared" si="880"/>
        <v>0</v>
      </c>
      <c r="AC513">
        <f t="shared" si="880"/>
        <v>0</v>
      </c>
      <c r="AD513">
        <f t="shared" si="880"/>
        <v>0</v>
      </c>
      <c r="AE513">
        <f t="shared" si="880"/>
        <v>0</v>
      </c>
      <c r="AF513">
        <f t="shared" si="880"/>
        <v>0</v>
      </c>
      <c r="AG513">
        <f t="shared" si="880"/>
        <v>0</v>
      </c>
      <c r="AH513">
        <f t="shared" si="880"/>
        <v>0</v>
      </c>
      <c r="AJ513">
        <f t="shared" ref="AJ513:AU513" si="881">IF(E513=4.5,1,0)</f>
        <v>0</v>
      </c>
      <c r="AK513">
        <f t="shared" si="881"/>
        <v>0</v>
      </c>
      <c r="AL513">
        <f t="shared" si="881"/>
        <v>0</v>
      </c>
      <c r="AM513">
        <f t="shared" si="881"/>
        <v>0</v>
      </c>
      <c r="AN513">
        <f t="shared" si="881"/>
        <v>0</v>
      </c>
      <c r="AO513">
        <f t="shared" si="881"/>
        <v>0</v>
      </c>
      <c r="AP513">
        <f t="shared" si="881"/>
        <v>0</v>
      </c>
      <c r="AQ513">
        <f t="shared" si="881"/>
        <v>0</v>
      </c>
      <c r="AR513">
        <f t="shared" si="881"/>
        <v>0</v>
      </c>
      <c r="AS513">
        <f t="shared" si="881"/>
        <v>0</v>
      </c>
      <c r="AT513">
        <f t="shared" si="881"/>
        <v>0</v>
      </c>
      <c r="AU513">
        <f t="shared" si="881"/>
        <v>0</v>
      </c>
      <c r="BK513" s="346"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5">
      <c r="A514" s="348"/>
      <c r="B514" s="351"/>
      <c r="C514" s="341"/>
      <c r="D514" s="176" t="s">
        <v>42</v>
      </c>
      <c r="E514" s="252"/>
      <c r="F514" s="252"/>
      <c r="G514" s="252"/>
      <c r="H514" s="252"/>
      <c r="I514" s="252"/>
      <c r="J514" s="252"/>
      <c r="K514" s="252"/>
      <c r="L514" s="252"/>
      <c r="M514" s="175"/>
      <c r="N514" s="175"/>
      <c r="O514" s="175"/>
      <c r="P514" s="175"/>
      <c r="Q514" s="183"/>
      <c r="R514" s="35">
        <f>IF(R513&lt;15,0,IF(R513&lt;30,1,IF(R513&lt;45,2,3)))</f>
        <v>0</v>
      </c>
      <c r="S514" s="344"/>
      <c r="AY514" t="str">
        <f t="shared" ref="AY514:BJ514" si="882">IF(AY515="","",COUNTIF($E515:$P515,AY515))</f>
        <v/>
      </c>
      <c r="AZ514" t="str">
        <f t="shared" si="882"/>
        <v/>
      </c>
      <c r="BA514" t="str">
        <f t="shared" si="882"/>
        <v/>
      </c>
      <c r="BB514" t="str">
        <f t="shared" si="882"/>
        <v/>
      </c>
      <c r="BC514" t="str">
        <f t="shared" si="882"/>
        <v/>
      </c>
      <c r="BD514" t="str">
        <f t="shared" si="882"/>
        <v/>
      </c>
      <c r="BE514" t="str">
        <f t="shared" si="882"/>
        <v/>
      </c>
      <c r="BF514" t="str">
        <f t="shared" si="882"/>
        <v/>
      </c>
      <c r="BG514" t="str">
        <f t="shared" si="882"/>
        <v/>
      </c>
      <c r="BH514" t="str">
        <f t="shared" si="882"/>
        <v/>
      </c>
      <c r="BI514" t="str">
        <f t="shared" si="882"/>
        <v/>
      </c>
      <c r="BJ514" t="str">
        <f t="shared" si="882"/>
        <v/>
      </c>
      <c r="BK514" s="346"/>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5">
      <c r="A515" s="349"/>
      <c r="B515" s="352"/>
      <c r="C515" s="342"/>
      <c r="D515" s="177" t="s">
        <v>44</v>
      </c>
      <c r="E515" s="252" t="str">
        <f t="shared" ref="E515:P515" si="883">IF(E513&gt;0,1,"")</f>
        <v/>
      </c>
      <c r="F515" s="252" t="str">
        <f t="shared" si="883"/>
        <v/>
      </c>
      <c r="G515" s="252" t="str">
        <f t="shared" si="883"/>
        <v/>
      </c>
      <c r="H515" s="252" t="str">
        <f t="shared" si="883"/>
        <v/>
      </c>
      <c r="I515" s="252" t="str">
        <f t="shared" si="883"/>
        <v/>
      </c>
      <c r="J515" s="252" t="str">
        <f t="shared" si="883"/>
        <v/>
      </c>
      <c r="K515" s="252" t="str">
        <f t="shared" si="883"/>
        <v/>
      </c>
      <c r="L515" s="252" t="str">
        <f t="shared" si="883"/>
        <v/>
      </c>
      <c r="M515" s="175" t="str">
        <f t="shared" si="883"/>
        <v/>
      </c>
      <c r="N515" s="175" t="str">
        <f t="shared" si="883"/>
        <v/>
      </c>
      <c r="O515" s="175" t="str">
        <f t="shared" si="883"/>
        <v/>
      </c>
      <c r="P515" s="175" t="str">
        <f t="shared" si="883"/>
        <v/>
      </c>
      <c r="Q515" s="184" t="str">
        <f>IF(BK513="","",BK513)</f>
        <v/>
      </c>
      <c r="R515" s="38" t="str">
        <f>IF(BK513="","",BK513)</f>
        <v/>
      </c>
      <c r="S515" s="345"/>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6"/>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5">
      <c r="A516" s="347">
        <v>172</v>
      </c>
      <c r="B516" s="350"/>
      <c r="C516" s="340"/>
      <c r="D516" s="176" t="s">
        <v>38</v>
      </c>
      <c r="E516" s="252"/>
      <c r="F516" s="252"/>
      <c r="G516" s="252"/>
      <c r="H516" s="252"/>
      <c r="I516" s="252"/>
      <c r="J516" s="252"/>
      <c r="K516" s="252"/>
      <c r="L516" s="252"/>
      <c r="M516" s="175"/>
      <c r="N516" s="175"/>
      <c r="O516" s="175"/>
      <c r="P516" s="175"/>
      <c r="Q516" s="183" t="str">
        <f>IF(BK516="","",BX518)</f>
        <v/>
      </c>
      <c r="R516" s="172"/>
      <c r="S516" s="343" t="str">
        <f>IF((COUNTBLANK(E516:Q516)+COUNTBLANK(E517:Q517)+COUNTBLANK(E518:Q518))/3=COUNTBLANK(E516:Q516),"","Bitte alle drei Zeilen ausfüllen")</f>
        <v/>
      </c>
      <c r="W516">
        <f t="shared" ref="W516:AH516" si="884">IF(E516=4.5,E517,0)</f>
        <v>0</v>
      </c>
      <c r="X516">
        <f t="shared" si="884"/>
        <v>0</v>
      </c>
      <c r="Y516">
        <f t="shared" si="884"/>
        <v>0</v>
      </c>
      <c r="Z516">
        <f t="shared" si="884"/>
        <v>0</v>
      </c>
      <c r="AA516">
        <f t="shared" si="884"/>
        <v>0</v>
      </c>
      <c r="AB516">
        <f t="shared" si="884"/>
        <v>0</v>
      </c>
      <c r="AC516">
        <f t="shared" si="884"/>
        <v>0</v>
      </c>
      <c r="AD516">
        <f t="shared" si="884"/>
        <v>0</v>
      </c>
      <c r="AE516">
        <f t="shared" si="884"/>
        <v>0</v>
      </c>
      <c r="AF516">
        <f t="shared" si="884"/>
        <v>0</v>
      </c>
      <c r="AG516">
        <f t="shared" si="884"/>
        <v>0</v>
      </c>
      <c r="AH516">
        <f t="shared" si="884"/>
        <v>0</v>
      </c>
      <c r="AJ516">
        <f t="shared" ref="AJ516:AU516" si="885">IF(E516=4.5,1,0)</f>
        <v>0</v>
      </c>
      <c r="AK516">
        <f t="shared" si="885"/>
        <v>0</v>
      </c>
      <c r="AL516">
        <f t="shared" si="885"/>
        <v>0</v>
      </c>
      <c r="AM516">
        <f t="shared" si="885"/>
        <v>0</v>
      </c>
      <c r="AN516">
        <f t="shared" si="885"/>
        <v>0</v>
      </c>
      <c r="AO516">
        <f t="shared" si="885"/>
        <v>0</v>
      </c>
      <c r="AP516">
        <f t="shared" si="885"/>
        <v>0</v>
      </c>
      <c r="AQ516">
        <f t="shared" si="885"/>
        <v>0</v>
      </c>
      <c r="AR516">
        <f t="shared" si="885"/>
        <v>0</v>
      </c>
      <c r="AS516">
        <f t="shared" si="885"/>
        <v>0</v>
      </c>
      <c r="AT516">
        <f t="shared" si="885"/>
        <v>0</v>
      </c>
      <c r="AU516">
        <f t="shared" si="885"/>
        <v>0</v>
      </c>
      <c r="BK516" s="346"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5">
      <c r="A517" s="348"/>
      <c r="B517" s="351"/>
      <c r="C517" s="341"/>
      <c r="D517" s="176" t="s">
        <v>42</v>
      </c>
      <c r="E517" s="252"/>
      <c r="F517" s="252"/>
      <c r="G517" s="252"/>
      <c r="H517" s="252"/>
      <c r="I517" s="252"/>
      <c r="J517" s="252"/>
      <c r="K517" s="252"/>
      <c r="L517" s="252"/>
      <c r="M517" s="175"/>
      <c r="N517" s="175"/>
      <c r="O517" s="175"/>
      <c r="P517" s="175"/>
      <c r="Q517" s="183"/>
      <c r="R517" s="35">
        <f>IF(R516&lt;15,0,IF(R516&lt;30,1,IF(R516&lt;45,2,3)))</f>
        <v>0</v>
      </c>
      <c r="S517" s="344"/>
      <c r="AY517" t="str">
        <f t="shared" ref="AY517:BJ517" si="886">IF(AY518="","",COUNTIF($E518:$P518,AY518))</f>
        <v/>
      </c>
      <c r="AZ517" t="str">
        <f t="shared" si="886"/>
        <v/>
      </c>
      <c r="BA517" t="str">
        <f t="shared" si="886"/>
        <v/>
      </c>
      <c r="BB517" t="str">
        <f t="shared" si="886"/>
        <v/>
      </c>
      <c r="BC517" t="str">
        <f t="shared" si="886"/>
        <v/>
      </c>
      <c r="BD517" t="str">
        <f t="shared" si="886"/>
        <v/>
      </c>
      <c r="BE517" t="str">
        <f t="shared" si="886"/>
        <v/>
      </c>
      <c r="BF517" t="str">
        <f t="shared" si="886"/>
        <v/>
      </c>
      <c r="BG517" t="str">
        <f t="shared" si="886"/>
        <v/>
      </c>
      <c r="BH517" t="str">
        <f t="shared" si="886"/>
        <v/>
      </c>
      <c r="BI517" t="str">
        <f t="shared" si="886"/>
        <v/>
      </c>
      <c r="BJ517" t="str">
        <f t="shared" si="886"/>
        <v/>
      </c>
      <c r="BK517" s="346"/>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5">
      <c r="A518" s="349"/>
      <c r="B518" s="352"/>
      <c r="C518" s="342"/>
      <c r="D518" s="177" t="s">
        <v>44</v>
      </c>
      <c r="E518" s="252" t="str">
        <f t="shared" ref="E518:P518" si="887">IF(E516&gt;0,1,"")</f>
        <v/>
      </c>
      <c r="F518" s="252" t="str">
        <f t="shared" si="887"/>
        <v/>
      </c>
      <c r="G518" s="252" t="str">
        <f t="shared" si="887"/>
        <v/>
      </c>
      <c r="H518" s="252" t="str">
        <f t="shared" si="887"/>
        <v/>
      </c>
      <c r="I518" s="252" t="str">
        <f t="shared" si="887"/>
        <v/>
      </c>
      <c r="J518" s="252" t="str">
        <f t="shared" si="887"/>
        <v/>
      </c>
      <c r="K518" s="252" t="str">
        <f t="shared" si="887"/>
        <v/>
      </c>
      <c r="L518" s="252" t="str">
        <f t="shared" si="887"/>
        <v/>
      </c>
      <c r="M518" s="175" t="str">
        <f t="shared" si="887"/>
        <v/>
      </c>
      <c r="N518" s="175" t="str">
        <f t="shared" si="887"/>
        <v/>
      </c>
      <c r="O518" s="175" t="str">
        <f t="shared" si="887"/>
        <v/>
      </c>
      <c r="P518" s="175" t="str">
        <f t="shared" si="887"/>
        <v/>
      </c>
      <c r="Q518" s="184" t="str">
        <f>IF(BK516="","",BK516)</f>
        <v/>
      </c>
      <c r="R518" s="38" t="str">
        <f>IF(BK516="","",BK516)</f>
        <v/>
      </c>
      <c r="S518" s="345"/>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6"/>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5">
      <c r="A519" s="347">
        <v>173</v>
      </c>
      <c r="B519" s="350"/>
      <c r="C519" s="340"/>
      <c r="D519" s="176" t="s">
        <v>38</v>
      </c>
      <c r="E519" s="252"/>
      <c r="F519" s="252"/>
      <c r="G519" s="252"/>
      <c r="H519" s="252"/>
      <c r="I519" s="252"/>
      <c r="J519" s="252"/>
      <c r="K519" s="252"/>
      <c r="L519" s="252"/>
      <c r="M519" s="175"/>
      <c r="N519" s="175"/>
      <c r="O519" s="175"/>
      <c r="P519" s="175"/>
      <c r="Q519" s="183" t="str">
        <f>IF(BK519="","",BX521)</f>
        <v/>
      </c>
      <c r="R519" s="172"/>
      <c r="S519" s="343" t="str">
        <f>IF((COUNTBLANK(E519:Q519)+COUNTBLANK(E520:Q520)+COUNTBLANK(E521:Q521))/3=COUNTBLANK(E519:Q519),"","Bitte alle drei Zeilen ausfüllen")</f>
        <v/>
      </c>
      <c r="W519">
        <f t="shared" ref="W519:AH519" si="888">IF(E519=4.5,E520,0)</f>
        <v>0</v>
      </c>
      <c r="X519">
        <f t="shared" si="888"/>
        <v>0</v>
      </c>
      <c r="Y519">
        <f t="shared" si="888"/>
        <v>0</v>
      </c>
      <c r="Z519">
        <f t="shared" si="888"/>
        <v>0</v>
      </c>
      <c r="AA519">
        <f t="shared" si="888"/>
        <v>0</v>
      </c>
      <c r="AB519">
        <f t="shared" si="888"/>
        <v>0</v>
      </c>
      <c r="AC519">
        <f t="shared" si="888"/>
        <v>0</v>
      </c>
      <c r="AD519">
        <f t="shared" si="888"/>
        <v>0</v>
      </c>
      <c r="AE519">
        <f t="shared" si="888"/>
        <v>0</v>
      </c>
      <c r="AF519">
        <f t="shared" si="888"/>
        <v>0</v>
      </c>
      <c r="AG519">
        <f t="shared" si="888"/>
        <v>0</v>
      </c>
      <c r="AH519">
        <f t="shared" si="888"/>
        <v>0</v>
      </c>
      <c r="AJ519">
        <f t="shared" ref="AJ519:AU519" si="889">IF(E519=4.5,1,0)</f>
        <v>0</v>
      </c>
      <c r="AK519">
        <f t="shared" si="889"/>
        <v>0</v>
      </c>
      <c r="AL519">
        <f t="shared" si="889"/>
        <v>0</v>
      </c>
      <c r="AM519">
        <f t="shared" si="889"/>
        <v>0</v>
      </c>
      <c r="AN519">
        <f t="shared" si="889"/>
        <v>0</v>
      </c>
      <c r="AO519">
        <f t="shared" si="889"/>
        <v>0</v>
      </c>
      <c r="AP519">
        <f t="shared" si="889"/>
        <v>0</v>
      </c>
      <c r="AQ519">
        <f t="shared" si="889"/>
        <v>0</v>
      </c>
      <c r="AR519">
        <f t="shared" si="889"/>
        <v>0</v>
      </c>
      <c r="AS519">
        <f t="shared" si="889"/>
        <v>0</v>
      </c>
      <c r="AT519">
        <f t="shared" si="889"/>
        <v>0</v>
      </c>
      <c r="AU519">
        <f t="shared" si="889"/>
        <v>0</v>
      </c>
      <c r="BK519" s="346"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5">
      <c r="A520" s="348"/>
      <c r="B520" s="351"/>
      <c r="C520" s="341"/>
      <c r="D520" s="176" t="s">
        <v>42</v>
      </c>
      <c r="E520" s="252"/>
      <c r="F520" s="252"/>
      <c r="G520" s="252"/>
      <c r="H520" s="252"/>
      <c r="I520" s="252"/>
      <c r="J520" s="252"/>
      <c r="K520" s="252"/>
      <c r="L520" s="252"/>
      <c r="M520" s="175"/>
      <c r="N520" s="175"/>
      <c r="O520" s="175"/>
      <c r="P520" s="175"/>
      <c r="Q520" s="183"/>
      <c r="R520" s="35">
        <f>IF(R519&lt;15,0,IF(R519&lt;30,1,IF(R519&lt;45,2,3)))</f>
        <v>0</v>
      </c>
      <c r="S520" s="344"/>
      <c r="AY520" t="str">
        <f t="shared" ref="AY520:BJ520" si="890">IF(AY521="","",COUNTIF($E521:$P521,AY521))</f>
        <v/>
      </c>
      <c r="AZ520" t="str">
        <f t="shared" si="890"/>
        <v/>
      </c>
      <c r="BA520" t="str">
        <f t="shared" si="890"/>
        <v/>
      </c>
      <c r="BB520" t="str">
        <f t="shared" si="890"/>
        <v/>
      </c>
      <c r="BC520" t="str">
        <f t="shared" si="890"/>
        <v/>
      </c>
      <c r="BD520" t="str">
        <f t="shared" si="890"/>
        <v/>
      </c>
      <c r="BE520" t="str">
        <f t="shared" si="890"/>
        <v/>
      </c>
      <c r="BF520" t="str">
        <f t="shared" si="890"/>
        <v/>
      </c>
      <c r="BG520" t="str">
        <f t="shared" si="890"/>
        <v/>
      </c>
      <c r="BH520" t="str">
        <f t="shared" si="890"/>
        <v/>
      </c>
      <c r="BI520" t="str">
        <f t="shared" si="890"/>
        <v/>
      </c>
      <c r="BJ520" t="str">
        <f t="shared" si="890"/>
        <v/>
      </c>
      <c r="BK520" s="346"/>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5">
      <c r="A521" s="349"/>
      <c r="B521" s="352"/>
      <c r="C521" s="342"/>
      <c r="D521" s="177" t="s">
        <v>44</v>
      </c>
      <c r="E521" s="252" t="str">
        <f t="shared" ref="E521:P521" si="891">IF(E519&gt;0,1,"")</f>
        <v/>
      </c>
      <c r="F521" s="252" t="str">
        <f t="shared" si="891"/>
        <v/>
      </c>
      <c r="G521" s="252" t="str">
        <f t="shared" si="891"/>
        <v/>
      </c>
      <c r="H521" s="252" t="str">
        <f t="shared" si="891"/>
        <v/>
      </c>
      <c r="I521" s="252" t="str">
        <f t="shared" si="891"/>
        <v/>
      </c>
      <c r="J521" s="252" t="str">
        <f t="shared" si="891"/>
        <v/>
      </c>
      <c r="K521" s="252" t="str">
        <f t="shared" si="891"/>
        <v/>
      </c>
      <c r="L521" s="252" t="str">
        <f t="shared" si="891"/>
        <v/>
      </c>
      <c r="M521" s="175" t="str">
        <f t="shared" si="891"/>
        <v/>
      </c>
      <c r="N521" s="175" t="str">
        <f t="shared" si="891"/>
        <v/>
      </c>
      <c r="O521" s="175" t="str">
        <f t="shared" si="891"/>
        <v/>
      </c>
      <c r="P521" s="175" t="str">
        <f t="shared" si="891"/>
        <v/>
      </c>
      <c r="Q521" s="184" t="str">
        <f>IF(BK519="","",BK519)</f>
        <v/>
      </c>
      <c r="R521" s="38" t="str">
        <f>IF(BK519="","",BK519)</f>
        <v/>
      </c>
      <c r="S521" s="345"/>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6"/>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5">
      <c r="A522" s="347">
        <v>174</v>
      </c>
      <c r="B522" s="350"/>
      <c r="C522" s="340"/>
      <c r="D522" s="176" t="s">
        <v>38</v>
      </c>
      <c r="E522" s="252"/>
      <c r="F522" s="252"/>
      <c r="G522" s="252"/>
      <c r="H522" s="252"/>
      <c r="I522" s="252"/>
      <c r="J522" s="252"/>
      <c r="K522" s="252"/>
      <c r="L522" s="252"/>
      <c r="M522" s="175"/>
      <c r="N522" s="175"/>
      <c r="O522" s="175"/>
      <c r="P522" s="175"/>
      <c r="Q522" s="183" t="str">
        <f>IF(BK522="","",BX524)</f>
        <v/>
      </c>
      <c r="R522" s="172"/>
      <c r="S522" s="343" t="str">
        <f>IF((COUNTBLANK(E522:Q522)+COUNTBLANK(E523:Q523)+COUNTBLANK(E524:Q524))/3=COUNTBLANK(E522:Q522),"","Bitte alle drei Zeilen ausfüllen")</f>
        <v/>
      </c>
      <c r="W522">
        <f t="shared" ref="W522:AH522" si="892">IF(E522=4.5,E523,0)</f>
        <v>0</v>
      </c>
      <c r="X522">
        <f t="shared" si="892"/>
        <v>0</v>
      </c>
      <c r="Y522">
        <f t="shared" si="892"/>
        <v>0</v>
      </c>
      <c r="Z522">
        <f t="shared" si="892"/>
        <v>0</v>
      </c>
      <c r="AA522">
        <f t="shared" si="892"/>
        <v>0</v>
      </c>
      <c r="AB522">
        <f t="shared" si="892"/>
        <v>0</v>
      </c>
      <c r="AC522">
        <f t="shared" si="892"/>
        <v>0</v>
      </c>
      <c r="AD522">
        <f t="shared" si="892"/>
        <v>0</v>
      </c>
      <c r="AE522">
        <f t="shared" si="892"/>
        <v>0</v>
      </c>
      <c r="AF522">
        <f t="shared" si="892"/>
        <v>0</v>
      </c>
      <c r="AG522">
        <f t="shared" si="892"/>
        <v>0</v>
      </c>
      <c r="AH522">
        <f t="shared" si="892"/>
        <v>0</v>
      </c>
      <c r="AJ522">
        <f t="shared" ref="AJ522:AU522" si="893">IF(E522=4.5,1,0)</f>
        <v>0</v>
      </c>
      <c r="AK522">
        <f t="shared" si="893"/>
        <v>0</v>
      </c>
      <c r="AL522">
        <f t="shared" si="893"/>
        <v>0</v>
      </c>
      <c r="AM522">
        <f t="shared" si="893"/>
        <v>0</v>
      </c>
      <c r="AN522">
        <f t="shared" si="893"/>
        <v>0</v>
      </c>
      <c r="AO522">
        <f t="shared" si="893"/>
        <v>0</v>
      </c>
      <c r="AP522">
        <f t="shared" si="893"/>
        <v>0</v>
      </c>
      <c r="AQ522">
        <f t="shared" si="893"/>
        <v>0</v>
      </c>
      <c r="AR522">
        <f t="shared" si="893"/>
        <v>0</v>
      </c>
      <c r="AS522">
        <f t="shared" si="893"/>
        <v>0</v>
      </c>
      <c r="AT522">
        <f t="shared" si="893"/>
        <v>0</v>
      </c>
      <c r="AU522">
        <f t="shared" si="893"/>
        <v>0</v>
      </c>
      <c r="BK522" s="346"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5">
      <c r="A523" s="348"/>
      <c r="B523" s="351"/>
      <c r="C523" s="341"/>
      <c r="D523" s="176" t="s">
        <v>42</v>
      </c>
      <c r="E523" s="252"/>
      <c r="F523" s="252"/>
      <c r="G523" s="252"/>
      <c r="H523" s="252"/>
      <c r="I523" s="252"/>
      <c r="J523" s="252"/>
      <c r="K523" s="252"/>
      <c r="L523" s="252"/>
      <c r="M523" s="175"/>
      <c r="N523" s="175"/>
      <c r="O523" s="175"/>
      <c r="P523" s="175"/>
      <c r="Q523" s="183"/>
      <c r="R523" s="35">
        <f>IF(R522&lt;15,0,IF(R522&lt;30,1,IF(R522&lt;45,2,3)))</f>
        <v>0</v>
      </c>
      <c r="S523" s="344"/>
      <c r="AY523" t="str">
        <f t="shared" ref="AY523:BJ523" si="894">IF(AY524="","",COUNTIF($E524:$P524,AY524))</f>
        <v/>
      </c>
      <c r="AZ523" t="str">
        <f t="shared" si="894"/>
        <v/>
      </c>
      <c r="BA523" t="str">
        <f t="shared" si="894"/>
        <v/>
      </c>
      <c r="BB523" t="str">
        <f t="shared" si="894"/>
        <v/>
      </c>
      <c r="BC523" t="str">
        <f t="shared" si="894"/>
        <v/>
      </c>
      <c r="BD523" t="str">
        <f t="shared" si="894"/>
        <v/>
      </c>
      <c r="BE523" t="str">
        <f t="shared" si="894"/>
        <v/>
      </c>
      <c r="BF523" t="str">
        <f t="shared" si="894"/>
        <v/>
      </c>
      <c r="BG523" t="str">
        <f t="shared" si="894"/>
        <v/>
      </c>
      <c r="BH523" t="str">
        <f t="shared" si="894"/>
        <v/>
      </c>
      <c r="BI523" t="str">
        <f t="shared" si="894"/>
        <v/>
      </c>
      <c r="BJ523" t="str">
        <f t="shared" si="894"/>
        <v/>
      </c>
      <c r="BK523" s="346"/>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5">
      <c r="A524" s="349"/>
      <c r="B524" s="352"/>
      <c r="C524" s="342"/>
      <c r="D524" s="177" t="s">
        <v>44</v>
      </c>
      <c r="E524" s="252" t="str">
        <f t="shared" ref="E524:P524" si="895">IF(E522&gt;0,1,"")</f>
        <v/>
      </c>
      <c r="F524" s="252" t="str">
        <f t="shared" si="895"/>
        <v/>
      </c>
      <c r="G524" s="252" t="str">
        <f t="shared" si="895"/>
        <v/>
      </c>
      <c r="H524" s="252" t="str">
        <f t="shared" si="895"/>
        <v/>
      </c>
      <c r="I524" s="252" t="str">
        <f t="shared" si="895"/>
        <v/>
      </c>
      <c r="J524" s="252" t="str">
        <f t="shared" si="895"/>
        <v/>
      </c>
      <c r="K524" s="252" t="str">
        <f t="shared" si="895"/>
        <v/>
      </c>
      <c r="L524" s="252" t="str">
        <f t="shared" si="895"/>
        <v/>
      </c>
      <c r="M524" s="175" t="str">
        <f t="shared" si="895"/>
        <v/>
      </c>
      <c r="N524" s="175" t="str">
        <f t="shared" si="895"/>
        <v/>
      </c>
      <c r="O524" s="175" t="str">
        <f t="shared" si="895"/>
        <v/>
      </c>
      <c r="P524" s="175" t="str">
        <f t="shared" si="895"/>
        <v/>
      </c>
      <c r="Q524" s="184" t="str">
        <f>IF(BK522="","",BK522)</f>
        <v/>
      </c>
      <c r="R524" s="38" t="str">
        <f>IF(BK522="","",BK522)</f>
        <v/>
      </c>
      <c r="S524" s="345"/>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6"/>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5">
      <c r="A525" s="347">
        <v>175</v>
      </c>
      <c r="B525" s="350"/>
      <c r="C525" s="340"/>
      <c r="D525" s="176" t="s">
        <v>38</v>
      </c>
      <c r="E525" s="252"/>
      <c r="F525" s="252"/>
      <c r="G525" s="252"/>
      <c r="H525" s="252"/>
      <c r="I525" s="252"/>
      <c r="J525" s="252"/>
      <c r="K525" s="252"/>
      <c r="L525" s="252"/>
      <c r="M525" s="175"/>
      <c r="N525" s="175"/>
      <c r="O525" s="175"/>
      <c r="P525" s="175"/>
      <c r="Q525" s="183" t="str">
        <f>IF(BK525="","",BX527)</f>
        <v/>
      </c>
      <c r="R525" s="172"/>
      <c r="S525" s="343" t="str">
        <f>IF((COUNTBLANK(E525:Q525)+COUNTBLANK(E526:Q526)+COUNTBLANK(E527:Q527))/3=COUNTBLANK(E525:Q525),"","Bitte alle drei Zeilen ausfüllen")</f>
        <v/>
      </c>
      <c r="W525">
        <f t="shared" ref="W525:AH525" si="896">IF(E525=4.5,E526,0)</f>
        <v>0</v>
      </c>
      <c r="X525">
        <f t="shared" si="896"/>
        <v>0</v>
      </c>
      <c r="Y525">
        <f t="shared" si="896"/>
        <v>0</v>
      </c>
      <c r="Z525">
        <f t="shared" si="896"/>
        <v>0</v>
      </c>
      <c r="AA525">
        <f t="shared" si="896"/>
        <v>0</v>
      </c>
      <c r="AB525">
        <f t="shared" si="896"/>
        <v>0</v>
      </c>
      <c r="AC525">
        <f t="shared" si="896"/>
        <v>0</v>
      </c>
      <c r="AD525">
        <f t="shared" si="896"/>
        <v>0</v>
      </c>
      <c r="AE525">
        <f t="shared" si="896"/>
        <v>0</v>
      </c>
      <c r="AF525">
        <f t="shared" si="896"/>
        <v>0</v>
      </c>
      <c r="AG525">
        <f t="shared" si="896"/>
        <v>0</v>
      </c>
      <c r="AH525">
        <f t="shared" si="896"/>
        <v>0</v>
      </c>
      <c r="AJ525">
        <f t="shared" ref="AJ525:AU525" si="897">IF(E525=4.5,1,0)</f>
        <v>0</v>
      </c>
      <c r="AK525">
        <f t="shared" si="897"/>
        <v>0</v>
      </c>
      <c r="AL525">
        <f t="shared" si="897"/>
        <v>0</v>
      </c>
      <c r="AM525">
        <f t="shared" si="897"/>
        <v>0</v>
      </c>
      <c r="AN525">
        <f t="shared" si="897"/>
        <v>0</v>
      </c>
      <c r="AO525">
        <f t="shared" si="897"/>
        <v>0</v>
      </c>
      <c r="AP525">
        <f t="shared" si="897"/>
        <v>0</v>
      </c>
      <c r="AQ525">
        <f t="shared" si="897"/>
        <v>0</v>
      </c>
      <c r="AR525">
        <f t="shared" si="897"/>
        <v>0</v>
      </c>
      <c r="AS525">
        <f t="shared" si="897"/>
        <v>0</v>
      </c>
      <c r="AT525">
        <f t="shared" si="897"/>
        <v>0</v>
      </c>
      <c r="AU525">
        <f t="shared" si="897"/>
        <v>0</v>
      </c>
      <c r="BK525" s="346"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5">
      <c r="A526" s="348"/>
      <c r="B526" s="351"/>
      <c r="C526" s="341"/>
      <c r="D526" s="176" t="s">
        <v>42</v>
      </c>
      <c r="E526" s="252"/>
      <c r="F526" s="252"/>
      <c r="G526" s="252"/>
      <c r="H526" s="252"/>
      <c r="I526" s="252"/>
      <c r="J526" s="252"/>
      <c r="K526" s="252"/>
      <c r="L526" s="252"/>
      <c r="M526" s="175"/>
      <c r="N526" s="175"/>
      <c r="O526" s="175"/>
      <c r="P526" s="175"/>
      <c r="Q526" s="183"/>
      <c r="R526" s="35">
        <f>IF(R525&lt;15,0,IF(R525&lt;30,1,IF(R525&lt;45,2,3)))</f>
        <v>0</v>
      </c>
      <c r="S526" s="344"/>
      <c r="AY526" t="str">
        <f t="shared" ref="AY526:BJ526" si="898">IF(AY527="","",COUNTIF($E527:$P527,AY527))</f>
        <v/>
      </c>
      <c r="AZ526" t="str">
        <f t="shared" si="898"/>
        <v/>
      </c>
      <c r="BA526" t="str">
        <f t="shared" si="898"/>
        <v/>
      </c>
      <c r="BB526" t="str">
        <f t="shared" si="898"/>
        <v/>
      </c>
      <c r="BC526" t="str">
        <f t="shared" si="898"/>
        <v/>
      </c>
      <c r="BD526" t="str">
        <f t="shared" si="898"/>
        <v/>
      </c>
      <c r="BE526" t="str">
        <f t="shared" si="898"/>
        <v/>
      </c>
      <c r="BF526" t="str">
        <f t="shared" si="898"/>
        <v/>
      </c>
      <c r="BG526" t="str">
        <f t="shared" si="898"/>
        <v/>
      </c>
      <c r="BH526" t="str">
        <f t="shared" si="898"/>
        <v/>
      </c>
      <c r="BI526" t="str">
        <f t="shared" si="898"/>
        <v/>
      </c>
      <c r="BJ526" t="str">
        <f t="shared" si="898"/>
        <v/>
      </c>
      <c r="BK526" s="346"/>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5">
      <c r="A527" s="349"/>
      <c r="B527" s="352"/>
      <c r="C527" s="342"/>
      <c r="D527" s="177" t="s">
        <v>44</v>
      </c>
      <c r="E527" s="252" t="str">
        <f t="shared" ref="E527:P527" si="899">IF(E525&gt;0,1,"")</f>
        <v/>
      </c>
      <c r="F527" s="252" t="str">
        <f t="shared" si="899"/>
        <v/>
      </c>
      <c r="G527" s="252" t="str">
        <f t="shared" si="899"/>
        <v/>
      </c>
      <c r="H527" s="252" t="str">
        <f t="shared" si="899"/>
        <v/>
      </c>
      <c r="I527" s="252" t="str">
        <f t="shared" si="899"/>
        <v/>
      </c>
      <c r="J527" s="252" t="str">
        <f t="shared" si="899"/>
        <v/>
      </c>
      <c r="K527" s="252" t="str">
        <f t="shared" si="899"/>
        <v/>
      </c>
      <c r="L527" s="252" t="str">
        <f t="shared" si="899"/>
        <v/>
      </c>
      <c r="M527" s="175" t="str">
        <f t="shared" si="899"/>
        <v/>
      </c>
      <c r="N527" s="175" t="str">
        <f t="shared" si="899"/>
        <v/>
      </c>
      <c r="O527" s="175" t="str">
        <f t="shared" si="899"/>
        <v/>
      </c>
      <c r="P527" s="175" t="str">
        <f t="shared" si="899"/>
        <v/>
      </c>
      <c r="Q527" s="184" t="str">
        <f>IF(BK525="","",BK525)</f>
        <v/>
      </c>
      <c r="R527" s="38" t="str">
        <f>IF(BK525="","",BK525)</f>
        <v/>
      </c>
      <c r="S527" s="345"/>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6"/>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5">
      <c r="A528" s="347">
        <v>176</v>
      </c>
      <c r="B528" s="350"/>
      <c r="C528" s="340"/>
      <c r="D528" s="176" t="s">
        <v>38</v>
      </c>
      <c r="E528" s="252"/>
      <c r="F528" s="252"/>
      <c r="G528" s="252"/>
      <c r="H528" s="252"/>
      <c r="I528" s="252"/>
      <c r="J528" s="252"/>
      <c r="K528" s="252"/>
      <c r="L528" s="252"/>
      <c r="M528" s="175"/>
      <c r="N528" s="175"/>
      <c r="O528" s="175"/>
      <c r="P528" s="175"/>
      <c r="Q528" s="183" t="str">
        <f>IF(BK528="","",BX530)</f>
        <v/>
      </c>
      <c r="R528" s="172"/>
      <c r="S528" s="343" t="str">
        <f>IF((COUNTBLANK(E528:Q528)+COUNTBLANK(E529:Q529)+COUNTBLANK(E530:Q530))/3=COUNTBLANK(E528:Q528),"","Bitte alle drei Zeilen ausfüllen")</f>
        <v/>
      </c>
      <c r="W528">
        <f t="shared" ref="W528:AH528" si="900">IF(E528=4.5,E529,0)</f>
        <v>0</v>
      </c>
      <c r="X528">
        <f t="shared" si="900"/>
        <v>0</v>
      </c>
      <c r="Y528">
        <f t="shared" si="900"/>
        <v>0</v>
      </c>
      <c r="Z528">
        <f t="shared" si="900"/>
        <v>0</v>
      </c>
      <c r="AA528">
        <f t="shared" si="900"/>
        <v>0</v>
      </c>
      <c r="AB528">
        <f t="shared" si="900"/>
        <v>0</v>
      </c>
      <c r="AC528">
        <f t="shared" si="900"/>
        <v>0</v>
      </c>
      <c r="AD528">
        <f t="shared" si="900"/>
        <v>0</v>
      </c>
      <c r="AE528">
        <f t="shared" si="900"/>
        <v>0</v>
      </c>
      <c r="AF528">
        <f t="shared" si="900"/>
        <v>0</v>
      </c>
      <c r="AG528">
        <f t="shared" si="900"/>
        <v>0</v>
      </c>
      <c r="AH528">
        <f t="shared" si="900"/>
        <v>0</v>
      </c>
      <c r="AJ528">
        <f t="shared" ref="AJ528:AU528" si="901">IF(E528=4.5,1,0)</f>
        <v>0</v>
      </c>
      <c r="AK528">
        <f t="shared" si="901"/>
        <v>0</v>
      </c>
      <c r="AL528">
        <f t="shared" si="901"/>
        <v>0</v>
      </c>
      <c r="AM528">
        <f t="shared" si="901"/>
        <v>0</v>
      </c>
      <c r="AN528">
        <f t="shared" si="901"/>
        <v>0</v>
      </c>
      <c r="AO528">
        <f t="shared" si="901"/>
        <v>0</v>
      </c>
      <c r="AP528">
        <f t="shared" si="901"/>
        <v>0</v>
      </c>
      <c r="AQ528">
        <f t="shared" si="901"/>
        <v>0</v>
      </c>
      <c r="AR528">
        <f t="shared" si="901"/>
        <v>0</v>
      </c>
      <c r="AS528">
        <f t="shared" si="901"/>
        <v>0</v>
      </c>
      <c r="AT528">
        <f t="shared" si="901"/>
        <v>0</v>
      </c>
      <c r="AU528">
        <f t="shared" si="901"/>
        <v>0</v>
      </c>
      <c r="BK528" s="346"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5">
      <c r="A529" s="348"/>
      <c r="B529" s="351"/>
      <c r="C529" s="341"/>
      <c r="D529" s="176" t="s">
        <v>42</v>
      </c>
      <c r="E529" s="252"/>
      <c r="F529" s="252"/>
      <c r="G529" s="252"/>
      <c r="H529" s="252"/>
      <c r="I529" s="252"/>
      <c r="J529" s="252"/>
      <c r="K529" s="252"/>
      <c r="L529" s="252"/>
      <c r="M529" s="175"/>
      <c r="N529" s="175"/>
      <c r="O529" s="175"/>
      <c r="P529" s="175"/>
      <c r="Q529" s="183"/>
      <c r="R529" s="35">
        <f>IF(R528&lt;15,0,IF(R528&lt;30,1,IF(R528&lt;45,2,3)))</f>
        <v>0</v>
      </c>
      <c r="S529" s="344"/>
      <c r="AY529" t="str">
        <f t="shared" ref="AY529:BJ529" si="902">IF(AY530="","",COUNTIF($E530:$P530,AY530))</f>
        <v/>
      </c>
      <c r="AZ529" t="str">
        <f t="shared" si="902"/>
        <v/>
      </c>
      <c r="BA529" t="str">
        <f t="shared" si="902"/>
        <v/>
      </c>
      <c r="BB529" t="str">
        <f t="shared" si="902"/>
        <v/>
      </c>
      <c r="BC529" t="str">
        <f t="shared" si="902"/>
        <v/>
      </c>
      <c r="BD529" t="str">
        <f t="shared" si="902"/>
        <v/>
      </c>
      <c r="BE529" t="str">
        <f t="shared" si="902"/>
        <v/>
      </c>
      <c r="BF529" t="str">
        <f t="shared" si="902"/>
        <v/>
      </c>
      <c r="BG529" t="str">
        <f t="shared" si="902"/>
        <v/>
      </c>
      <c r="BH529" t="str">
        <f t="shared" si="902"/>
        <v/>
      </c>
      <c r="BI529" t="str">
        <f t="shared" si="902"/>
        <v/>
      </c>
      <c r="BJ529" t="str">
        <f t="shared" si="902"/>
        <v/>
      </c>
      <c r="BK529" s="346"/>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5">
      <c r="A530" s="349"/>
      <c r="B530" s="352"/>
      <c r="C530" s="342"/>
      <c r="D530" s="177" t="s">
        <v>44</v>
      </c>
      <c r="E530" s="252" t="str">
        <f t="shared" ref="E530:P530" si="903">IF(E528&gt;0,1,"")</f>
        <v/>
      </c>
      <c r="F530" s="252" t="str">
        <f t="shared" si="903"/>
        <v/>
      </c>
      <c r="G530" s="252" t="str">
        <f t="shared" si="903"/>
        <v/>
      </c>
      <c r="H530" s="252" t="str">
        <f t="shared" si="903"/>
        <v/>
      </c>
      <c r="I530" s="252" t="str">
        <f t="shared" si="903"/>
        <v/>
      </c>
      <c r="J530" s="252" t="str">
        <f t="shared" si="903"/>
        <v/>
      </c>
      <c r="K530" s="252" t="str">
        <f t="shared" si="903"/>
        <v/>
      </c>
      <c r="L530" s="252" t="str">
        <f t="shared" si="903"/>
        <v/>
      </c>
      <c r="M530" s="175" t="str">
        <f t="shared" si="903"/>
        <v/>
      </c>
      <c r="N530" s="175" t="str">
        <f t="shared" si="903"/>
        <v/>
      </c>
      <c r="O530" s="175" t="str">
        <f t="shared" si="903"/>
        <v/>
      </c>
      <c r="P530" s="175" t="str">
        <f t="shared" si="903"/>
        <v/>
      </c>
      <c r="Q530" s="184" t="str">
        <f>IF(BK528="","",BK528)</f>
        <v/>
      </c>
      <c r="R530" s="38" t="str">
        <f>IF(BK528="","",BK528)</f>
        <v/>
      </c>
      <c r="S530" s="345"/>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6"/>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5">
      <c r="A531" s="347">
        <v>177</v>
      </c>
      <c r="B531" s="350"/>
      <c r="C531" s="340"/>
      <c r="D531" s="176" t="s">
        <v>38</v>
      </c>
      <c r="E531" s="252"/>
      <c r="F531" s="252"/>
      <c r="G531" s="252"/>
      <c r="H531" s="252"/>
      <c r="I531" s="252"/>
      <c r="J531" s="252"/>
      <c r="K531" s="252"/>
      <c r="L531" s="252"/>
      <c r="M531" s="175"/>
      <c r="N531" s="175"/>
      <c r="O531" s="175"/>
      <c r="P531" s="175"/>
      <c r="Q531" s="183" t="str">
        <f>IF(BK531="","",BX533)</f>
        <v/>
      </c>
      <c r="R531" s="172"/>
      <c r="S531" s="343" t="str">
        <f>IF((COUNTBLANK(E531:Q531)+COUNTBLANK(E532:Q532)+COUNTBLANK(E533:Q533))/3=COUNTBLANK(E531:Q531),"","Bitte alle drei Zeilen ausfüllen")</f>
        <v/>
      </c>
      <c r="W531">
        <f t="shared" ref="W531:AH531" si="904">IF(E531=4.5,E532,0)</f>
        <v>0</v>
      </c>
      <c r="X531">
        <f t="shared" si="904"/>
        <v>0</v>
      </c>
      <c r="Y531">
        <f t="shared" si="904"/>
        <v>0</v>
      </c>
      <c r="Z531">
        <f t="shared" si="904"/>
        <v>0</v>
      </c>
      <c r="AA531">
        <f t="shared" si="904"/>
        <v>0</v>
      </c>
      <c r="AB531">
        <f t="shared" si="904"/>
        <v>0</v>
      </c>
      <c r="AC531">
        <f t="shared" si="904"/>
        <v>0</v>
      </c>
      <c r="AD531">
        <f t="shared" si="904"/>
        <v>0</v>
      </c>
      <c r="AE531">
        <f t="shared" si="904"/>
        <v>0</v>
      </c>
      <c r="AF531">
        <f t="shared" si="904"/>
        <v>0</v>
      </c>
      <c r="AG531">
        <f t="shared" si="904"/>
        <v>0</v>
      </c>
      <c r="AH531">
        <f t="shared" si="904"/>
        <v>0</v>
      </c>
      <c r="AJ531">
        <f t="shared" ref="AJ531:AU531" si="905">IF(E531=4.5,1,0)</f>
        <v>0</v>
      </c>
      <c r="AK531">
        <f t="shared" si="905"/>
        <v>0</v>
      </c>
      <c r="AL531">
        <f t="shared" si="905"/>
        <v>0</v>
      </c>
      <c r="AM531">
        <f t="shared" si="905"/>
        <v>0</v>
      </c>
      <c r="AN531">
        <f t="shared" si="905"/>
        <v>0</v>
      </c>
      <c r="AO531">
        <f t="shared" si="905"/>
        <v>0</v>
      </c>
      <c r="AP531">
        <f t="shared" si="905"/>
        <v>0</v>
      </c>
      <c r="AQ531">
        <f t="shared" si="905"/>
        <v>0</v>
      </c>
      <c r="AR531">
        <f t="shared" si="905"/>
        <v>0</v>
      </c>
      <c r="AS531">
        <f t="shared" si="905"/>
        <v>0</v>
      </c>
      <c r="AT531">
        <f t="shared" si="905"/>
        <v>0</v>
      </c>
      <c r="AU531">
        <f t="shared" si="905"/>
        <v>0</v>
      </c>
      <c r="BK531" s="346"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5">
      <c r="A532" s="348"/>
      <c r="B532" s="351"/>
      <c r="C532" s="341"/>
      <c r="D532" s="176" t="s">
        <v>42</v>
      </c>
      <c r="E532" s="252"/>
      <c r="F532" s="252"/>
      <c r="G532" s="252"/>
      <c r="H532" s="252"/>
      <c r="I532" s="252"/>
      <c r="J532" s="252"/>
      <c r="K532" s="252"/>
      <c r="L532" s="252"/>
      <c r="M532" s="175"/>
      <c r="N532" s="175"/>
      <c r="O532" s="175"/>
      <c r="P532" s="175"/>
      <c r="Q532" s="183"/>
      <c r="R532" s="35">
        <f>IF(R531&lt;15,0,IF(R531&lt;30,1,IF(R531&lt;45,2,3)))</f>
        <v>0</v>
      </c>
      <c r="S532" s="344"/>
      <c r="AY532" t="str">
        <f t="shared" ref="AY532:BJ532" si="906">IF(AY533="","",COUNTIF($E533:$P533,AY533))</f>
        <v/>
      </c>
      <c r="AZ532" t="str">
        <f t="shared" si="906"/>
        <v/>
      </c>
      <c r="BA532" t="str">
        <f t="shared" si="906"/>
        <v/>
      </c>
      <c r="BB532" t="str">
        <f t="shared" si="906"/>
        <v/>
      </c>
      <c r="BC532" t="str">
        <f t="shared" si="906"/>
        <v/>
      </c>
      <c r="BD532" t="str">
        <f t="shared" si="906"/>
        <v/>
      </c>
      <c r="BE532" t="str">
        <f t="shared" si="906"/>
        <v/>
      </c>
      <c r="BF532" t="str">
        <f t="shared" si="906"/>
        <v/>
      </c>
      <c r="BG532" t="str">
        <f t="shared" si="906"/>
        <v/>
      </c>
      <c r="BH532" t="str">
        <f t="shared" si="906"/>
        <v/>
      </c>
      <c r="BI532" t="str">
        <f t="shared" si="906"/>
        <v/>
      </c>
      <c r="BJ532" t="str">
        <f t="shared" si="906"/>
        <v/>
      </c>
      <c r="BK532" s="346"/>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5">
      <c r="A533" s="349"/>
      <c r="B533" s="352"/>
      <c r="C533" s="342"/>
      <c r="D533" s="177" t="s">
        <v>44</v>
      </c>
      <c r="E533" s="252" t="str">
        <f t="shared" ref="E533:P533" si="907">IF(E531&gt;0,1,"")</f>
        <v/>
      </c>
      <c r="F533" s="252" t="str">
        <f t="shared" si="907"/>
        <v/>
      </c>
      <c r="G533" s="252" t="str">
        <f t="shared" si="907"/>
        <v/>
      </c>
      <c r="H533" s="252" t="str">
        <f t="shared" si="907"/>
        <v/>
      </c>
      <c r="I533" s="252" t="str">
        <f t="shared" si="907"/>
        <v/>
      </c>
      <c r="J533" s="252" t="str">
        <f t="shared" si="907"/>
        <v/>
      </c>
      <c r="K533" s="252" t="str">
        <f t="shared" si="907"/>
        <v/>
      </c>
      <c r="L533" s="252" t="str">
        <f t="shared" si="907"/>
        <v/>
      </c>
      <c r="M533" s="175" t="str">
        <f t="shared" si="907"/>
        <v/>
      </c>
      <c r="N533" s="175" t="str">
        <f t="shared" si="907"/>
        <v/>
      </c>
      <c r="O533" s="175" t="str">
        <f t="shared" si="907"/>
        <v/>
      </c>
      <c r="P533" s="175" t="str">
        <f t="shared" si="907"/>
        <v/>
      </c>
      <c r="Q533" s="184" t="str">
        <f>IF(BK531="","",BK531)</f>
        <v/>
      </c>
      <c r="R533" s="38" t="str">
        <f>IF(BK531="","",BK531)</f>
        <v/>
      </c>
      <c r="S533" s="345"/>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6"/>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5">
      <c r="A534" s="347">
        <v>178</v>
      </c>
      <c r="B534" s="350"/>
      <c r="C534" s="340"/>
      <c r="D534" s="176" t="s">
        <v>38</v>
      </c>
      <c r="E534" s="252"/>
      <c r="F534" s="252"/>
      <c r="G534" s="252"/>
      <c r="H534" s="252"/>
      <c r="I534" s="252"/>
      <c r="J534" s="252"/>
      <c r="K534" s="252"/>
      <c r="L534" s="252"/>
      <c r="M534" s="175"/>
      <c r="N534" s="175"/>
      <c r="O534" s="175"/>
      <c r="P534" s="175"/>
      <c r="Q534" s="183" t="str">
        <f>IF(BK534="","",BX536)</f>
        <v/>
      </c>
      <c r="R534" s="172"/>
      <c r="S534" s="343" t="str">
        <f>IF((COUNTBLANK(E534:Q534)+COUNTBLANK(E535:Q535)+COUNTBLANK(E536:Q536))/3=COUNTBLANK(E534:Q534),"","Bitte alle drei Zeilen ausfüllen")</f>
        <v/>
      </c>
      <c r="W534">
        <f t="shared" ref="W534:AH534" si="908">IF(E534=4.5,E535,0)</f>
        <v>0</v>
      </c>
      <c r="X534">
        <f t="shared" si="908"/>
        <v>0</v>
      </c>
      <c r="Y534">
        <f t="shared" si="908"/>
        <v>0</v>
      </c>
      <c r="Z534">
        <f t="shared" si="908"/>
        <v>0</v>
      </c>
      <c r="AA534">
        <f t="shared" si="908"/>
        <v>0</v>
      </c>
      <c r="AB534">
        <f t="shared" si="908"/>
        <v>0</v>
      </c>
      <c r="AC534">
        <f t="shared" si="908"/>
        <v>0</v>
      </c>
      <c r="AD534">
        <f t="shared" si="908"/>
        <v>0</v>
      </c>
      <c r="AE534">
        <f t="shared" si="908"/>
        <v>0</v>
      </c>
      <c r="AF534">
        <f t="shared" si="908"/>
        <v>0</v>
      </c>
      <c r="AG534">
        <f t="shared" si="908"/>
        <v>0</v>
      </c>
      <c r="AH534">
        <f t="shared" si="908"/>
        <v>0</v>
      </c>
      <c r="AJ534">
        <f t="shared" ref="AJ534:AU534" si="909">IF(E534=4.5,1,0)</f>
        <v>0</v>
      </c>
      <c r="AK534">
        <f t="shared" si="909"/>
        <v>0</v>
      </c>
      <c r="AL534">
        <f t="shared" si="909"/>
        <v>0</v>
      </c>
      <c r="AM534">
        <f t="shared" si="909"/>
        <v>0</v>
      </c>
      <c r="AN534">
        <f t="shared" si="909"/>
        <v>0</v>
      </c>
      <c r="AO534">
        <f t="shared" si="909"/>
        <v>0</v>
      </c>
      <c r="AP534">
        <f t="shared" si="909"/>
        <v>0</v>
      </c>
      <c r="AQ534">
        <f t="shared" si="909"/>
        <v>0</v>
      </c>
      <c r="AR534">
        <f t="shared" si="909"/>
        <v>0</v>
      </c>
      <c r="AS534">
        <f t="shared" si="909"/>
        <v>0</v>
      </c>
      <c r="AT534">
        <f t="shared" si="909"/>
        <v>0</v>
      </c>
      <c r="AU534">
        <f t="shared" si="909"/>
        <v>0</v>
      </c>
      <c r="BK534" s="346"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5">
      <c r="A535" s="348"/>
      <c r="B535" s="351"/>
      <c r="C535" s="341"/>
      <c r="D535" s="176" t="s">
        <v>42</v>
      </c>
      <c r="E535" s="252"/>
      <c r="F535" s="252"/>
      <c r="G535" s="252"/>
      <c r="H535" s="252"/>
      <c r="I535" s="252"/>
      <c r="J535" s="252"/>
      <c r="K535" s="252"/>
      <c r="L535" s="252"/>
      <c r="M535" s="175"/>
      <c r="N535" s="175"/>
      <c r="O535" s="175"/>
      <c r="P535" s="175"/>
      <c r="Q535" s="183"/>
      <c r="R535" s="35">
        <f>IF(R534&lt;15,0,IF(R534&lt;30,1,IF(R534&lt;45,2,3)))</f>
        <v>0</v>
      </c>
      <c r="S535" s="344"/>
      <c r="AY535" t="str">
        <f t="shared" ref="AY535:BJ535" si="910">IF(AY536="","",COUNTIF($E536:$P536,AY536))</f>
        <v/>
      </c>
      <c r="AZ535" t="str">
        <f t="shared" si="910"/>
        <v/>
      </c>
      <c r="BA535" t="str">
        <f t="shared" si="910"/>
        <v/>
      </c>
      <c r="BB535" t="str">
        <f t="shared" si="910"/>
        <v/>
      </c>
      <c r="BC535" t="str">
        <f t="shared" si="910"/>
        <v/>
      </c>
      <c r="BD535" t="str">
        <f t="shared" si="910"/>
        <v/>
      </c>
      <c r="BE535" t="str">
        <f t="shared" si="910"/>
        <v/>
      </c>
      <c r="BF535" t="str">
        <f t="shared" si="910"/>
        <v/>
      </c>
      <c r="BG535" t="str">
        <f t="shared" si="910"/>
        <v/>
      </c>
      <c r="BH535" t="str">
        <f t="shared" si="910"/>
        <v/>
      </c>
      <c r="BI535" t="str">
        <f t="shared" si="910"/>
        <v/>
      </c>
      <c r="BJ535" t="str">
        <f t="shared" si="910"/>
        <v/>
      </c>
      <c r="BK535" s="346"/>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5">
      <c r="A536" s="349"/>
      <c r="B536" s="352"/>
      <c r="C536" s="342"/>
      <c r="D536" s="177" t="s">
        <v>44</v>
      </c>
      <c r="E536" s="252" t="str">
        <f t="shared" ref="E536:P536" si="911">IF(E534&gt;0,1,"")</f>
        <v/>
      </c>
      <c r="F536" s="252" t="str">
        <f t="shared" si="911"/>
        <v/>
      </c>
      <c r="G536" s="252" t="str">
        <f t="shared" si="911"/>
        <v/>
      </c>
      <c r="H536" s="252" t="str">
        <f t="shared" si="911"/>
        <v/>
      </c>
      <c r="I536" s="252" t="str">
        <f t="shared" si="911"/>
        <v/>
      </c>
      <c r="J536" s="252" t="str">
        <f t="shared" si="911"/>
        <v/>
      </c>
      <c r="K536" s="252" t="str">
        <f t="shared" si="911"/>
        <v/>
      </c>
      <c r="L536" s="252" t="str">
        <f t="shared" si="911"/>
        <v/>
      </c>
      <c r="M536" s="175" t="str">
        <f t="shared" si="911"/>
        <v/>
      </c>
      <c r="N536" s="175" t="str">
        <f t="shared" si="911"/>
        <v/>
      </c>
      <c r="O536" s="175" t="str">
        <f t="shared" si="911"/>
        <v/>
      </c>
      <c r="P536" s="175" t="str">
        <f t="shared" si="911"/>
        <v/>
      </c>
      <c r="Q536" s="184" t="str">
        <f>IF(BK534="","",BK534)</f>
        <v/>
      </c>
      <c r="R536" s="38" t="str">
        <f>IF(BK534="","",BK534)</f>
        <v/>
      </c>
      <c r="S536" s="345"/>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6"/>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5">
      <c r="A537" s="347">
        <v>179</v>
      </c>
      <c r="B537" s="350"/>
      <c r="C537" s="340"/>
      <c r="D537" s="176" t="s">
        <v>38</v>
      </c>
      <c r="E537" s="252"/>
      <c r="F537" s="252"/>
      <c r="G537" s="252"/>
      <c r="H537" s="252"/>
      <c r="I537" s="252"/>
      <c r="J537" s="252"/>
      <c r="K537" s="252"/>
      <c r="L537" s="252"/>
      <c r="M537" s="175"/>
      <c r="N537" s="175"/>
      <c r="O537" s="175"/>
      <c r="P537" s="175"/>
      <c r="Q537" s="183" t="str">
        <f>IF(BK537="","",BX539)</f>
        <v/>
      </c>
      <c r="R537" s="172"/>
      <c r="S537" s="343" t="str">
        <f>IF((COUNTBLANK(E537:Q537)+COUNTBLANK(E538:Q538)+COUNTBLANK(E539:Q539))/3=COUNTBLANK(E537:Q537),"","Bitte alle drei Zeilen ausfüllen")</f>
        <v/>
      </c>
      <c r="W537">
        <f t="shared" ref="W537:AH537" si="912">IF(E537=4.5,E538,0)</f>
        <v>0</v>
      </c>
      <c r="X537">
        <f t="shared" si="912"/>
        <v>0</v>
      </c>
      <c r="Y537">
        <f t="shared" si="912"/>
        <v>0</v>
      </c>
      <c r="Z537">
        <f t="shared" si="912"/>
        <v>0</v>
      </c>
      <c r="AA537">
        <f t="shared" si="912"/>
        <v>0</v>
      </c>
      <c r="AB537">
        <f t="shared" si="912"/>
        <v>0</v>
      </c>
      <c r="AC537">
        <f t="shared" si="912"/>
        <v>0</v>
      </c>
      <c r="AD537">
        <f t="shared" si="912"/>
        <v>0</v>
      </c>
      <c r="AE537">
        <f t="shared" si="912"/>
        <v>0</v>
      </c>
      <c r="AF537">
        <f t="shared" si="912"/>
        <v>0</v>
      </c>
      <c r="AG537">
        <f t="shared" si="912"/>
        <v>0</v>
      </c>
      <c r="AH537">
        <f t="shared" si="912"/>
        <v>0</v>
      </c>
      <c r="AJ537">
        <f t="shared" ref="AJ537:AU537" si="913">IF(E537=4.5,1,0)</f>
        <v>0</v>
      </c>
      <c r="AK537">
        <f t="shared" si="913"/>
        <v>0</v>
      </c>
      <c r="AL537">
        <f t="shared" si="913"/>
        <v>0</v>
      </c>
      <c r="AM537">
        <f t="shared" si="913"/>
        <v>0</v>
      </c>
      <c r="AN537">
        <f t="shared" si="913"/>
        <v>0</v>
      </c>
      <c r="AO537">
        <f t="shared" si="913"/>
        <v>0</v>
      </c>
      <c r="AP537">
        <f t="shared" si="913"/>
        <v>0</v>
      </c>
      <c r="AQ537">
        <f t="shared" si="913"/>
        <v>0</v>
      </c>
      <c r="AR537">
        <f t="shared" si="913"/>
        <v>0</v>
      </c>
      <c r="AS537">
        <f t="shared" si="913"/>
        <v>0</v>
      </c>
      <c r="AT537">
        <f t="shared" si="913"/>
        <v>0</v>
      </c>
      <c r="AU537">
        <f t="shared" si="913"/>
        <v>0</v>
      </c>
      <c r="BK537" s="346"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5">
      <c r="A538" s="348"/>
      <c r="B538" s="351"/>
      <c r="C538" s="341"/>
      <c r="D538" s="176" t="s">
        <v>42</v>
      </c>
      <c r="E538" s="252"/>
      <c r="F538" s="252"/>
      <c r="G538" s="252"/>
      <c r="H538" s="252"/>
      <c r="I538" s="252"/>
      <c r="J538" s="252"/>
      <c r="K538" s="252"/>
      <c r="L538" s="252"/>
      <c r="M538" s="175"/>
      <c r="N538" s="175"/>
      <c r="O538" s="175"/>
      <c r="P538" s="175"/>
      <c r="Q538" s="183"/>
      <c r="R538" s="35">
        <f>IF(R537&lt;15,0,IF(R537&lt;30,1,IF(R537&lt;45,2,3)))</f>
        <v>0</v>
      </c>
      <c r="S538" s="344"/>
      <c r="AY538" t="str">
        <f t="shared" ref="AY538:BJ538" si="914">IF(AY539="","",COUNTIF($E539:$P539,AY539))</f>
        <v/>
      </c>
      <c r="AZ538" t="str">
        <f t="shared" si="914"/>
        <v/>
      </c>
      <c r="BA538" t="str">
        <f t="shared" si="914"/>
        <v/>
      </c>
      <c r="BB538" t="str">
        <f t="shared" si="914"/>
        <v/>
      </c>
      <c r="BC538" t="str">
        <f t="shared" si="914"/>
        <v/>
      </c>
      <c r="BD538" t="str">
        <f t="shared" si="914"/>
        <v/>
      </c>
      <c r="BE538" t="str">
        <f t="shared" si="914"/>
        <v/>
      </c>
      <c r="BF538" t="str">
        <f t="shared" si="914"/>
        <v/>
      </c>
      <c r="BG538" t="str">
        <f t="shared" si="914"/>
        <v/>
      </c>
      <c r="BH538" t="str">
        <f t="shared" si="914"/>
        <v/>
      </c>
      <c r="BI538" t="str">
        <f t="shared" si="914"/>
        <v/>
      </c>
      <c r="BJ538" t="str">
        <f t="shared" si="914"/>
        <v/>
      </c>
      <c r="BK538" s="346"/>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5">
      <c r="A539" s="349"/>
      <c r="B539" s="352"/>
      <c r="C539" s="342"/>
      <c r="D539" s="177" t="s">
        <v>44</v>
      </c>
      <c r="E539" s="252" t="str">
        <f t="shared" ref="E539:P539" si="915">IF(E537&gt;0,1,"")</f>
        <v/>
      </c>
      <c r="F539" s="252" t="str">
        <f t="shared" si="915"/>
        <v/>
      </c>
      <c r="G539" s="252" t="str">
        <f t="shared" si="915"/>
        <v/>
      </c>
      <c r="H539" s="252" t="str">
        <f t="shared" si="915"/>
        <v/>
      </c>
      <c r="I539" s="252" t="str">
        <f t="shared" si="915"/>
        <v/>
      </c>
      <c r="J539" s="252" t="str">
        <f t="shared" si="915"/>
        <v/>
      </c>
      <c r="K539" s="252" t="str">
        <f t="shared" si="915"/>
        <v/>
      </c>
      <c r="L539" s="252" t="str">
        <f t="shared" si="915"/>
        <v/>
      </c>
      <c r="M539" s="175" t="str">
        <f t="shared" si="915"/>
        <v/>
      </c>
      <c r="N539" s="175" t="str">
        <f t="shared" si="915"/>
        <v/>
      </c>
      <c r="O539" s="175" t="str">
        <f t="shared" si="915"/>
        <v/>
      </c>
      <c r="P539" s="175" t="str">
        <f t="shared" si="915"/>
        <v/>
      </c>
      <c r="Q539" s="184" t="str">
        <f>IF(BK537="","",BK537)</f>
        <v/>
      </c>
      <c r="R539" s="38" t="str">
        <f>IF(BK537="","",BK537)</f>
        <v/>
      </c>
      <c r="S539" s="345"/>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6"/>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5">
      <c r="A540" s="347">
        <v>180</v>
      </c>
      <c r="B540" s="350"/>
      <c r="C540" s="340"/>
      <c r="D540" s="176" t="s">
        <v>38</v>
      </c>
      <c r="E540" s="252"/>
      <c r="F540" s="252"/>
      <c r="G540" s="252"/>
      <c r="H540" s="252"/>
      <c r="I540" s="252"/>
      <c r="J540" s="252"/>
      <c r="K540" s="252"/>
      <c r="L540" s="252"/>
      <c r="M540" s="175"/>
      <c r="N540" s="175"/>
      <c r="O540" s="175"/>
      <c r="P540" s="175"/>
      <c r="Q540" s="183" t="str">
        <f>IF(BK540="","",BX542)</f>
        <v/>
      </c>
      <c r="R540" s="172"/>
      <c r="S540" s="343" t="str">
        <f>IF((COUNTBLANK(E540:Q540)+COUNTBLANK(E541:Q541)+COUNTBLANK(E542:Q542))/3=COUNTBLANK(E540:Q540),"","Bitte alle drei Zeilen ausfüllen")</f>
        <v/>
      </c>
      <c r="W540">
        <f t="shared" ref="W540:AH540" si="916">IF(E540=4.5,E541,0)</f>
        <v>0</v>
      </c>
      <c r="X540">
        <f t="shared" si="916"/>
        <v>0</v>
      </c>
      <c r="Y540">
        <f t="shared" si="916"/>
        <v>0</v>
      </c>
      <c r="Z540">
        <f t="shared" si="916"/>
        <v>0</v>
      </c>
      <c r="AA540">
        <f t="shared" si="916"/>
        <v>0</v>
      </c>
      <c r="AB540">
        <f t="shared" si="916"/>
        <v>0</v>
      </c>
      <c r="AC540">
        <f t="shared" si="916"/>
        <v>0</v>
      </c>
      <c r="AD540">
        <f t="shared" si="916"/>
        <v>0</v>
      </c>
      <c r="AE540">
        <f t="shared" si="916"/>
        <v>0</v>
      </c>
      <c r="AF540">
        <f t="shared" si="916"/>
        <v>0</v>
      </c>
      <c r="AG540">
        <f t="shared" si="916"/>
        <v>0</v>
      </c>
      <c r="AH540">
        <f t="shared" si="916"/>
        <v>0</v>
      </c>
      <c r="AJ540">
        <f t="shared" ref="AJ540:AU540" si="917">IF(E540=4.5,1,0)</f>
        <v>0</v>
      </c>
      <c r="AK540">
        <f t="shared" si="917"/>
        <v>0</v>
      </c>
      <c r="AL540">
        <f t="shared" si="917"/>
        <v>0</v>
      </c>
      <c r="AM540">
        <f t="shared" si="917"/>
        <v>0</v>
      </c>
      <c r="AN540">
        <f t="shared" si="917"/>
        <v>0</v>
      </c>
      <c r="AO540">
        <f t="shared" si="917"/>
        <v>0</v>
      </c>
      <c r="AP540">
        <f t="shared" si="917"/>
        <v>0</v>
      </c>
      <c r="AQ540">
        <f t="shared" si="917"/>
        <v>0</v>
      </c>
      <c r="AR540">
        <f t="shared" si="917"/>
        <v>0</v>
      </c>
      <c r="AS540">
        <f t="shared" si="917"/>
        <v>0</v>
      </c>
      <c r="AT540">
        <f t="shared" si="917"/>
        <v>0</v>
      </c>
      <c r="AU540">
        <f t="shared" si="917"/>
        <v>0</v>
      </c>
      <c r="BK540" s="346"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5">
      <c r="A541" s="348"/>
      <c r="B541" s="351"/>
      <c r="C541" s="341"/>
      <c r="D541" s="176" t="s">
        <v>42</v>
      </c>
      <c r="E541" s="252"/>
      <c r="F541" s="252"/>
      <c r="G541" s="252"/>
      <c r="H541" s="252"/>
      <c r="I541" s="252"/>
      <c r="J541" s="252"/>
      <c r="K541" s="252"/>
      <c r="L541" s="252"/>
      <c r="M541" s="175"/>
      <c r="N541" s="175"/>
      <c r="O541" s="175"/>
      <c r="P541" s="175"/>
      <c r="Q541" s="183"/>
      <c r="R541" s="35">
        <f>IF(R540&lt;15,0,IF(R540&lt;30,1,IF(R540&lt;45,2,3)))</f>
        <v>0</v>
      </c>
      <c r="S541" s="344"/>
      <c r="AY541" t="str">
        <f t="shared" ref="AY541:BJ541" si="918">IF(AY542="","",COUNTIF($E542:$P542,AY542))</f>
        <v/>
      </c>
      <c r="AZ541" t="str">
        <f t="shared" si="918"/>
        <v/>
      </c>
      <c r="BA541" t="str">
        <f t="shared" si="918"/>
        <v/>
      </c>
      <c r="BB541" t="str">
        <f t="shared" si="918"/>
        <v/>
      </c>
      <c r="BC541" t="str">
        <f t="shared" si="918"/>
        <v/>
      </c>
      <c r="BD541" t="str">
        <f t="shared" si="918"/>
        <v/>
      </c>
      <c r="BE541" t="str">
        <f t="shared" si="918"/>
        <v/>
      </c>
      <c r="BF541" t="str">
        <f t="shared" si="918"/>
        <v/>
      </c>
      <c r="BG541" t="str">
        <f t="shared" si="918"/>
        <v/>
      </c>
      <c r="BH541" t="str">
        <f t="shared" si="918"/>
        <v/>
      </c>
      <c r="BI541" t="str">
        <f t="shared" si="918"/>
        <v/>
      </c>
      <c r="BJ541" t="str">
        <f t="shared" si="918"/>
        <v/>
      </c>
      <c r="BK541" s="346"/>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5">
      <c r="A542" s="349"/>
      <c r="B542" s="352"/>
      <c r="C542" s="342"/>
      <c r="D542" s="177" t="s">
        <v>44</v>
      </c>
      <c r="E542" s="252" t="str">
        <f t="shared" ref="E542:P542" si="919">IF(E540&gt;0,1,"")</f>
        <v/>
      </c>
      <c r="F542" s="252" t="str">
        <f t="shared" si="919"/>
        <v/>
      </c>
      <c r="G542" s="252" t="str">
        <f t="shared" si="919"/>
        <v/>
      </c>
      <c r="H542" s="252" t="str">
        <f t="shared" si="919"/>
        <v/>
      </c>
      <c r="I542" s="252" t="str">
        <f t="shared" si="919"/>
        <v/>
      </c>
      <c r="J542" s="252" t="str">
        <f t="shared" si="919"/>
        <v/>
      </c>
      <c r="K542" s="252" t="str">
        <f t="shared" si="919"/>
        <v/>
      </c>
      <c r="L542" s="252" t="str">
        <f t="shared" si="919"/>
        <v/>
      </c>
      <c r="M542" s="175" t="str">
        <f t="shared" si="919"/>
        <v/>
      </c>
      <c r="N542" s="175" t="str">
        <f t="shared" si="919"/>
        <v/>
      </c>
      <c r="O542" s="175" t="str">
        <f t="shared" si="919"/>
        <v/>
      </c>
      <c r="P542" s="175" t="str">
        <f t="shared" si="919"/>
        <v/>
      </c>
      <c r="Q542" s="184" t="str">
        <f>IF(BK540="","",BK540)</f>
        <v/>
      </c>
      <c r="R542" s="38" t="str">
        <f>IF(BK540="","",BK540)</f>
        <v/>
      </c>
      <c r="S542" s="345"/>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6"/>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5">
      <c r="A543" s="347">
        <v>181</v>
      </c>
      <c r="B543" s="350"/>
      <c r="C543" s="340"/>
      <c r="D543" s="176" t="s">
        <v>38</v>
      </c>
      <c r="E543" s="252"/>
      <c r="F543" s="252"/>
      <c r="G543" s="252"/>
      <c r="H543" s="252"/>
      <c r="I543" s="252"/>
      <c r="J543" s="252"/>
      <c r="K543" s="252"/>
      <c r="L543" s="252"/>
      <c r="M543" s="175"/>
      <c r="N543" s="175"/>
      <c r="O543" s="175"/>
      <c r="P543" s="175"/>
      <c r="Q543" s="183" t="str">
        <f>IF(BK543="","",BX545)</f>
        <v/>
      </c>
      <c r="R543" s="172"/>
      <c r="S543" s="343" t="str">
        <f>IF((COUNTBLANK(E543:Q543)+COUNTBLANK(E544:Q544)+COUNTBLANK(E545:Q545))/3=COUNTBLANK(E543:Q543),"","Bitte alle drei Zeilen ausfüllen")</f>
        <v/>
      </c>
      <c r="W543">
        <f t="shared" ref="W543:AH543" si="920">IF(E543=4.5,E544,0)</f>
        <v>0</v>
      </c>
      <c r="X543">
        <f t="shared" si="920"/>
        <v>0</v>
      </c>
      <c r="Y543">
        <f t="shared" si="920"/>
        <v>0</v>
      </c>
      <c r="Z543">
        <f t="shared" si="920"/>
        <v>0</v>
      </c>
      <c r="AA543">
        <f t="shared" si="920"/>
        <v>0</v>
      </c>
      <c r="AB543">
        <f t="shared" si="920"/>
        <v>0</v>
      </c>
      <c r="AC543">
        <f t="shared" si="920"/>
        <v>0</v>
      </c>
      <c r="AD543">
        <f t="shared" si="920"/>
        <v>0</v>
      </c>
      <c r="AE543">
        <f t="shared" si="920"/>
        <v>0</v>
      </c>
      <c r="AF543">
        <f t="shared" si="920"/>
        <v>0</v>
      </c>
      <c r="AG543">
        <f t="shared" si="920"/>
        <v>0</v>
      </c>
      <c r="AH543">
        <f t="shared" si="920"/>
        <v>0</v>
      </c>
      <c r="AJ543">
        <f t="shared" ref="AJ543:AU543" si="921">IF(E543=4.5,1,0)</f>
        <v>0</v>
      </c>
      <c r="AK543">
        <f t="shared" si="921"/>
        <v>0</v>
      </c>
      <c r="AL543">
        <f t="shared" si="921"/>
        <v>0</v>
      </c>
      <c r="AM543">
        <f t="shared" si="921"/>
        <v>0</v>
      </c>
      <c r="AN543">
        <f t="shared" si="921"/>
        <v>0</v>
      </c>
      <c r="AO543">
        <f t="shared" si="921"/>
        <v>0</v>
      </c>
      <c r="AP543">
        <f t="shared" si="921"/>
        <v>0</v>
      </c>
      <c r="AQ543">
        <f t="shared" si="921"/>
        <v>0</v>
      </c>
      <c r="AR543">
        <f t="shared" si="921"/>
        <v>0</v>
      </c>
      <c r="AS543">
        <f t="shared" si="921"/>
        <v>0</v>
      </c>
      <c r="AT543">
        <f t="shared" si="921"/>
        <v>0</v>
      </c>
      <c r="AU543">
        <f t="shared" si="921"/>
        <v>0</v>
      </c>
      <c r="BK543" s="346"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5">
      <c r="A544" s="348"/>
      <c r="B544" s="351"/>
      <c r="C544" s="341"/>
      <c r="D544" s="176" t="s">
        <v>42</v>
      </c>
      <c r="E544" s="252"/>
      <c r="F544" s="252"/>
      <c r="G544" s="252"/>
      <c r="H544" s="252"/>
      <c r="I544" s="252"/>
      <c r="J544" s="252"/>
      <c r="K544" s="252"/>
      <c r="L544" s="252"/>
      <c r="M544" s="175"/>
      <c r="N544" s="175"/>
      <c r="O544" s="175"/>
      <c r="P544" s="175"/>
      <c r="Q544" s="183"/>
      <c r="R544" s="35">
        <f>IF(R543&lt;15,0,IF(R543&lt;30,1,IF(R543&lt;45,2,3)))</f>
        <v>0</v>
      </c>
      <c r="S544" s="344"/>
      <c r="AY544" t="str">
        <f t="shared" ref="AY544:BJ544" si="922">IF(AY545="","",COUNTIF($E545:$P545,AY545))</f>
        <v/>
      </c>
      <c r="AZ544" t="str">
        <f t="shared" si="922"/>
        <v/>
      </c>
      <c r="BA544" t="str">
        <f t="shared" si="922"/>
        <v/>
      </c>
      <c r="BB544" t="str">
        <f t="shared" si="922"/>
        <v/>
      </c>
      <c r="BC544" t="str">
        <f t="shared" si="922"/>
        <v/>
      </c>
      <c r="BD544" t="str">
        <f t="shared" si="922"/>
        <v/>
      </c>
      <c r="BE544" t="str">
        <f t="shared" si="922"/>
        <v/>
      </c>
      <c r="BF544" t="str">
        <f t="shared" si="922"/>
        <v/>
      </c>
      <c r="BG544" t="str">
        <f t="shared" si="922"/>
        <v/>
      </c>
      <c r="BH544" t="str">
        <f t="shared" si="922"/>
        <v/>
      </c>
      <c r="BI544" t="str">
        <f t="shared" si="922"/>
        <v/>
      </c>
      <c r="BJ544" t="str">
        <f t="shared" si="922"/>
        <v/>
      </c>
      <c r="BK544" s="346"/>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5">
      <c r="A545" s="349"/>
      <c r="B545" s="352"/>
      <c r="C545" s="342"/>
      <c r="D545" s="177" t="s">
        <v>44</v>
      </c>
      <c r="E545" s="252" t="str">
        <f t="shared" ref="E545:P545" si="923">IF(E543&gt;0,1,"")</f>
        <v/>
      </c>
      <c r="F545" s="252" t="str">
        <f t="shared" si="923"/>
        <v/>
      </c>
      <c r="G545" s="252" t="str">
        <f t="shared" si="923"/>
        <v/>
      </c>
      <c r="H545" s="252" t="str">
        <f t="shared" si="923"/>
        <v/>
      </c>
      <c r="I545" s="252" t="str">
        <f t="shared" si="923"/>
        <v/>
      </c>
      <c r="J545" s="252" t="str">
        <f t="shared" si="923"/>
        <v/>
      </c>
      <c r="K545" s="252" t="str">
        <f t="shared" si="923"/>
        <v/>
      </c>
      <c r="L545" s="252" t="str">
        <f t="shared" si="923"/>
        <v/>
      </c>
      <c r="M545" s="175" t="str">
        <f t="shared" si="923"/>
        <v/>
      </c>
      <c r="N545" s="175" t="str">
        <f t="shared" si="923"/>
        <v/>
      </c>
      <c r="O545" s="175" t="str">
        <f t="shared" si="923"/>
        <v/>
      </c>
      <c r="P545" s="175" t="str">
        <f t="shared" si="923"/>
        <v/>
      </c>
      <c r="Q545" s="184" t="str">
        <f>IF(BK543="","",BK543)</f>
        <v/>
      </c>
      <c r="R545" s="38" t="str">
        <f>IF(BK543="","",BK543)</f>
        <v/>
      </c>
      <c r="S545" s="345"/>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6"/>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5">
      <c r="A546" s="347">
        <v>182</v>
      </c>
      <c r="B546" s="350"/>
      <c r="C546" s="340"/>
      <c r="D546" s="176" t="s">
        <v>38</v>
      </c>
      <c r="E546" s="252"/>
      <c r="F546" s="252"/>
      <c r="G546" s="252"/>
      <c r="H546" s="252"/>
      <c r="I546" s="252"/>
      <c r="J546" s="252"/>
      <c r="K546" s="252"/>
      <c r="L546" s="252"/>
      <c r="M546" s="175"/>
      <c r="N546" s="175"/>
      <c r="O546" s="175"/>
      <c r="P546" s="175"/>
      <c r="Q546" s="183" t="str">
        <f>IF(BK546="","",BX548)</f>
        <v/>
      </c>
      <c r="R546" s="172"/>
      <c r="S546" s="343" t="str">
        <f>IF((COUNTBLANK(E546:Q546)+COUNTBLANK(E547:Q547)+COUNTBLANK(E548:Q548))/3=COUNTBLANK(E546:Q546),"","Bitte alle drei Zeilen ausfüllen")</f>
        <v/>
      </c>
      <c r="W546">
        <f t="shared" ref="W546:AH546" si="924">IF(E546=4.5,E547,0)</f>
        <v>0</v>
      </c>
      <c r="X546">
        <f t="shared" si="924"/>
        <v>0</v>
      </c>
      <c r="Y546">
        <f t="shared" si="924"/>
        <v>0</v>
      </c>
      <c r="Z546">
        <f t="shared" si="924"/>
        <v>0</v>
      </c>
      <c r="AA546">
        <f t="shared" si="924"/>
        <v>0</v>
      </c>
      <c r="AB546">
        <f t="shared" si="924"/>
        <v>0</v>
      </c>
      <c r="AC546">
        <f t="shared" si="924"/>
        <v>0</v>
      </c>
      <c r="AD546">
        <f t="shared" si="924"/>
        <v>0</v>
      </c>
      <c r="AE546">
        <f t="shared" si="924"/>
        <v>0</v>
      </c>
      <c r="AF546">
        <f t="shared" si="924"/>
        <v>0</v>
      </c>
      <c r="AG546">
        <f t="shared" si="924"/>
        <v>0</v>
      </c>
      <c r="AH546">
        <f t="shared" si="924"/>
        <v>0</v>
      </c>
      <c r="AJ546">
        <f t="shared" ref="AJ546:AU546" si="925">IF(E546=4.5,1,0)</f>
        <v>0</v>
      </c>
      <c r="AK546">
        <f t="shared" si="925"/>
        <v>0</v>
      </c>
      <c r="AL546">
        <f t="shared" si="925"/>
        <v>0</v>
      </c>
      <c r="AM546">
        <f t="shared" si="925"/>
        <v>0</v>
      </c>
      <c r="AN546">
        <f t="shared" si="925"/>
        <v>0</v>
      </c>
      <c r="AO546">
        <f t="shared" si="925"/>
        <v>0</v>
      </c>
      <c r="AP546">
        <f t="shared" si="925"/>
        <v>0</v>
      </c>
      <c r="AQ546">
        <f t="shared" si="925"/>
        <v>0</v>
      </c>
      <c r="AR546">
        <f t="shared" si="925"/>
        <v>0</v>
      </c>
      <c r="AS546">
        <f t="shared" si="925"/>
        <v>0</v>
      </c>
      <c r="AT546">
        <f t="shared" si="925"/>
        <v>0</v>
      </c>
      <c r="AU546">
        <f t="shared" si="925"/>
        <v>0</v>
      </c>
      <c r="BK546" s="346"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5">
      <c r="A547" s="348"/>
      <c r="B547" s="351"/>
      <c r="C547" s="341"/>
      <c r="D547" s="176" t="s">
        <v>42</v>
      </c>
      <c r="E547" s="252"/>
      <c r="F547" s="252"/>
      <c r="G547" s="252"/>
      <c r="H547" s="252"/>
      <c r="I547" s="252"/>
      <c r="J547" s="252"/>
      <c r="K547" s="252"/>
      <c r="L547" s="252"/>
      <c r="M547" s="175"/>
      <c r="N547" s="175"/>
      <c r="O547" s="175"/>
      <c r="P547" s="175"/>
      <c r="Q547" s="183"/>
      <c r="R547" s="35">
        <f>IF(R546&lt;15,0,IF(R546&lt;30,1,IF(R546&lt;45,2,3)))</f>
        <v>0</v>
      </c>
      <c r="S547" s="344"/>
      <c r="AY547" t="str">
        <f t="shared" ref="AY547:BJ547" si="926">IF(AY548="","",COUNTIF($E548:$P548,AY548))</f>
        <v/>
      </c>
      <c r="AZ547" t="str">
        <f t="shared" si="926"/>
        <v/>
      </c>
      <c r="BA547" t="str">
        <f t="shared" si="926"/>
        <v/>
      </c>
      <c r="BB547" t="str">
        <f t="shared" si="926"/>
        <v/>
      </c>
      <c r="BC547" t="str">
        <f t="shared" si="926"/>
        <v/>
      </c>
      <c r="BD547" t="str">
        <f t="shared" si="926"/>
        <v/>
      </c>
      <c r="BE547" t="str">
        <f t="shared" si="926"/>
        <v/>
      </c>
      <c r="BF547" t="str">
        <f t="shared" si="926"/>
        <v/>
      </c>
      <c r="BG547" t="str">
        <f t="shared" si="926"/>
        <v/>
      </c>
      <c r="BH547" t="str">
        <f t="shared" si="926"/>
        <v/>
      </c>
      <c r="BI547" t="str">
        <f t="shared" si="926"/>
        <v/>
      </c>
      <c r="BJ547" t="str">
        <f t="shared" si="926"/>
        <v/>
      </c>
      <c r="BK547" s="346"/>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5">
      <c r="A548" s="349"/>
      <c r="B548" s="352"/>
      <c r="C548" s="342"/>
      <c r="D548" s="177" t="s">
        <v>44</v>
      </c>
      <c r="E548" s="252" t="str">
        <f t="shared" ref="E548:P548" si="927">IF(E546&gt;0,1,"")</f>
        <v/>
      </c>
      <c r="F548" s="252" t="str">
        <f t="shared" si="927"/>
        <v/>
      </c>
      <c r="G548" s="252" t="str">
        <f t="shared" si="927"/>
        <v/>
      </c>
      <c r="H548" s="252" t="str">
        <f t="shared" si="927"/>
        <v/>
      </c>
      <c r="I548" s="252" t="str">
        <f t="shared" si="927"/>
        <v/>
      </c>
      <c r="J548" s="252" t="str">
        <f t="shared" si="927"/>
        <v/>
      </c>
      <c r="K548" s="252" t="str">
        <f t="shared" si="927"/>
        <v/>
      </c>
      <c r="L548" s="252" t="str">
        <f t="shared" si="927"/>
        <v/>
      </c>
      <c r="M548" s="175" t="str">
        <f t="shared" si="927"/>
        <v/>
      </c>
      <c r="N548" s="175" t="str">
        <f t="shared" si="927"/>
        <v/>
      </c>
      <c r="O548" s="175" t="str">
        <f t="shared" si="927"/>
        <v/>
      </c>
      <c r="P548" s="175" t="str">
        <f t="shared" si="927"/>
        <v/>
      </c>
      <c r="Q548" s="184" t="str">
        <f>IF(BK546="","",BK546)</f>
        <v/>
      </c>
      <c r="R548" s="38" t="str">
        <f>IF(BK546="","",BK546)</f>
        <v/>
      </c>
      <c r="S548" s="345"/>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6"/>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5">
      <c r="A549" s="347">
        <v>183</v>
      </c>
      <c r="B549" s="350"/>
      <c r="C549" s="340"/>
      <c r="D549" s="176" t="s">
        <v>38</v>
      </c>
      <c r="E549" s="252"/>
      <c r="F549" s="252"/>
      <c r="G549" s="252"/>
      <c r="H549" s="252"/>
      <c r="I549" s="252"/>
      <c r="J549" s="252"/>
      <c r="K549" s="252"/>
      <c r="L549" s="252"/>
      <c r="M549" s="175"/>
      <c r="N549" s="175"/>
      <c r="O549" s="175"/>
      <c r="P549" s="175"/>
      <c r="Q549" s="183" t="str">
        <f>IF(BK549="","",BX551)</f>
        <v/>
      </c>
      <c r="R549" s="172"/>
      <c r="S549" s="343" t="str">
        <f>IF((COUNTBLANK(E549:Q549)+COUNTBLANK(E550:Q550)+COUNTBLANK(E551:Q551))/3=COUNTBLANK(E549:Q549),"","Bitte alle drei Zeilen ausfüllen")</f>
        <v/>
      </c>
      <c r="W549">
        <f t="shared" ref="W549:AH549" si="928">IF(E549=4.5,E550,0)</f>
        <v>0</v>
      </c>
      <c r="X549">
        <f t="shared" si="928"/>
        <v>0</v>
      </c>
      <c r="Y549">
        <f t="shared" si="928"/>
        <v>0</v>
      </c>
      <c r="Z549">
        <f t="shared" si="928"/>
        <v>0</v>
      </c>
      <c r="AA549">
        <f t="shared" si="928"/>
        <v>0</v>
      </c>
      <c r="AB549">
        <f t="shared" si="928"/>
        <v>0</v>
      </c>
      <c r="AC549">
        <f t="shared" si="928"/>
        <v>0</v>
      </c>
      <c r="AD549">
        <f t="shared" si="928"/>
        <v>0</v>
      </c>
      <c r="AE549">
        <f t="shared" si="928"/>
        <v>0</v>
      </c>
      <c r="AF549">
        <f t="shared" si="928"/>
        <v>0</v>
      </c>
      <c r="AG549">
        <f t="shared" si="928"/>
        <v>0</v>
      </c>
      <c r="AH549">
        <f t="shared" si="928"/>
        <v>0</v>
      </c>
      <c r="AJ549">
        <f t="shared" ref="AJ549:AU549" si="929">IF(E549=4.5,1,0)</f>
        <v>0</v>
      </c>
      <c r="AK549">
        <f t="shared" si="929"/>
        <v>0</v>
      </c>
      <c r="AL549">
        <f t="shared" si="929"/>
        <v>0</v>
      </c>
      <c r="AM549">
        <f t="shared" si="929"/>
        <v>0</v>
      </c>
      <c r="AN549">
        <f t="shared" si="929"/>
        <v>0</v>
      </c>
      <c r="AO549">
        <f t="shared" si="929"/>
        <v>0</v>
      </c>
      <c r="AP549">
        <f t="shared" si="929"/>
        <v>0</v>
      </c>
      <c r="AQ549">
        <f t="shared" si="929"/>
        <v>0</v>
      </c>
      <c r="AR549">
        <f t="shared" si="929"/>
        <v>0</v>
      </c>
      <c r="AS549">
        <f t="shared" si="929"/>
        <v>0</v>
      </c>
      <c r="AT549">
        <f t="shared" si="929"/>
        <v>0</v>
      </c>
      <c r="AU549">
        <f t="shared" si="929"/>
        <v>0</v>
      </c>
      <c r="BK549" s="346"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5">
      <c r="A550" s="348"/>
      <c r="B550" s="351"/>
      <c r="C550" s="341"/>
      <c r="D550" s="176" t="s">
        <v>42</v>
      </c>
      <c r="E550" s="252"/>
      <c r="F550" s="252"/>
      <c r="G550" s="252"/>
      <c r="H550" s="252"/>
      <c r="I550" s="252"/>
      <c r="J550" s="252"/>
      <c r="K550" s="252"/>
      <c r="L550" s="252"/>
      <c r="M550" s="175"/>
      <c r="N550" s="175"/>
      <c r="O550" s="175"/>
      <c r="P550" s="175"/>
      <c r="Q550" s="183"/>
      <c r="R550" s="35">
        <f>IF(R549&lt;15,0,IF(R549&lt;30,1,IF(R549&lt;45,2,3)))</f>
        <v>0</v>
      </c>
      <c r="S550" s="344"/>
      <c r="AY550" t="str">
        <f t="shared" ref="AY550:BJ550" si="930">IF(AY551="","",COUNTIF($E551:$P551,AY551))</f>
        <v/>
      </c>
      <c r="AZ550" t="str">
        <f t="shared" si="930"/>
        <v/>
      </c>
      <c r="BA550" t="str">
        <f t="shared" si="930"/>
        <v/>
      </c>
      <c r="BB550" t="str">
        <f t="shared" si="930"/>
        <v/>
      </c>
      <c r="BC550" t="str">
        <f t="shared" si="930"/>
        <v/>
      </c>
      <c r="BD550" t="str">
        <f t="shared" si="930"/>
        <v/>
      </c>
      <c r="BE550" t="str">
        <f t="shared" si="930"/>
        <v/>
      </c>
      <c r="BF550" t="str">
        <f t="shared" si="930"/>
        <v/>
      </c>
      <c r="BG550" t="str">
        <f t="shared" si="930"/>
        <v/>
      </c>
      <c r="BH550" t="str">
        <f t="shared" si="930"/>
        <v/>
      </c>
      <c r="BI550" t="str">
        <f t="shared" si="930"/>
        <v/>
      </c>
      <c r="BJ550" t="str">
        <f t="shared" si="930"/>
        <v/>
      </c>
      <c r="BK550" s="346"/>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5">
      <c r="A551" s="349"/>
      <c r="B551" s="352"/>
      <c r="C551" s="342"/>
      <c r="D551" s="177" t="s">
        <v>44</v>
      </c>
      <c r="E551" s="252" t="str">
        <f t="shared" ref="E551:P551" si="931">IF(E549&gt;0,1,"")</f>
        <v/>
      </c>
      <c r="F551" s="252" t="str">
        <f t="shared" si="931"/>
        <v/>
      </c>
      <c r="G551" s="252" t="str">
        <f t="shared" si="931"/>
        <v/>
      </c>
      <c r="H551" s="252" t="str">
        <f t="shared" si="931"/>
        <v/>
      </c>
      <c r="I551" s="252" t="str">
        <f t="shared" si="931"/>
        <v/>
      </c>
      <c r="J551" s="252" t="str">
        <f t="shared" si="931"/>
        <v/>
      </c>
      <c r="K551" s="252" t="str">
        <f t="shared" si="931"/>
        <v/>
      </c>
      <c r="L551" s="252" t="str">
        <f t="shared" si="931"/>
        <v/>
      </c>
      <c r="M551" s="175" t="str">
        <f t="shared" si="931"/>
        <v/>
      </c>
      <c r="N551" s="175" t="str">
        <f t="shared" si="931"/>
        <v/>
      </c>
      <c r="O551" s="175" t="str">
        <f t="shared" si="931"/>
        <v/>
      </c>
      <c r="P551" s="175" t="str">
        <f t="shared" si="931"/>
        <v/>
      </c>
      <c r="Q551" s="184" t="str">
        <f>IF(BK549="","",BK549)</f>
        <v/>
      </c>
      <c r="R551" s="38" t="str">
        <f>IF(BK549="","",BK549)</f>
        <v/>
      </c>
      <c r="S551" s="345"/>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6"/>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5">
      <c r="A552" s="347">
        <v>184</v>
      </c>
      <c r="B552" s="350"/>
      <c r="C552" s="340"/>
      <c r="D552" s="176" t="s">
        <v>38</v>
      </c>
      <c r="E552" s="252"/>
      <c r="F552" s="252"/>
      <c r="G552" s="252"/>
      <c r="H552" s="252"/>
      <c r="I552" s="252"/>
      <c r="J552" s="252"/>
      <c r="K552" s="252"/>
      <c r="L552" s="252"/>
      <c r="M552" s="175"/>
      <c r="N552" s="175"/>
      <c r="O552" s="175"/>
      <c r="P552" s="175"/>
      <c r="Q552" s="183" t="str">
        <f>IF(BK552="","",BX554)</f>
        <v/>
      </c>
      <c r="R552" s="172"/>
      <c r="S552" s="343" t="str">
        <f>IF((COUNTBLANK(E552:Q552)+COUNTBLANK(E553:Q553)+COUNTBLANK(E554:Q554))/3=COUNTBLANK(E552:Q552),"","Bitte alle drei Zeilen ausfüllen")</f>
        <v/>
      </c>
      <c r="W552">
        <f t="shared" ref="W552:AH552" si="932">IF(E552=4.5,E553,0)</f>
        <v>0</v>
      </c>
      <c r="X552">
        <f t="shared" si="932"/>
        <v>0</v>
      </c>
      <c r="Y552">
        <f t="shared" si="932"/>
        <v>0</v>
      </c>
      <c r="Z552">
        <f t="shared" si="932"/>
        <v>0</v>
      </c>
      <c r="AA552">
        <f t="shared" si="932"/>
        <v>0</v>
      </c>
      <c r="AB552">
        <f t="shared" si="932"/>
        <v>0</v>
      </c>
      <c r="AC552">
        <f t="shared" si="932"/>
        <v>0</v>
      </c>
      <c r="AD552">
        <f t="shared" si="932"/>
        <v>0</v>
      </c>
      <c r="AE552">
        <f t="shared" si="932"/>
        <v>0</v>
      </c>
      <c r="AF552">
        <f t="shared" si="932"/>
        <v>0</v>
      </c>
      <c r="AG552">
        <f t="shared" si="932"/>
        <v>0</v>
      </c>
      <c r="AH552">
        <f t="shared" si="932"/>
        <v>0</v>
      </c>
      <c r="AJ552">
        <f t="shared" ref="AJ552:AU552" si="933">IF(E552=4.5,1,0)</f>
        <v>0</v>
      </c>
      <c r="AK552">
        <f t="shared" si="933"/>
        <v>0</v>
      </c>
      <c r="AL552">
        <f t="shared" si="933"/>
        <v>0</v>
      </c>
      <c r="AM552">
        <f t="shared" si="933"/>
        <v>0</v>
      </c>
      <c r="AN552">
        <f t="shared" si="933"/>
        <v>0</v>
      </c>
      <c r="AO552">
        <f t="shared" si="933"/>
        <v>0</v>
      </c>
      <c r="AP552">
        <f t="shared" si="933"/>
        <v>0</v>
      </c>
      <c r="AQ552">
        <f t="shared" si="933"/>
        <v>0</v>
      </c>
      <c r="AR552">
        <f t="shared" si="933"/>
        <v>0</v>
      </c>
      <c r="AS552">
        <f t="shared" si="933"/>
        <v>0</v>
      </c>
      <c r="AT552">
        <f t="shared" si="933"/>
        <v>0</v>
      </c>
      <c r="AU552">
        <f t="shared" si="933"/>
        <v>0</v>
      </c>
      <c r="BK552" s="346"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5">
      <c r="A553" s="348"/>
      <c r="B553" s="351"/>
      <c r="C553" s="341"/>
      <c r="D553" s="176" t="s">
        <v>42</v>
      </c>
      <c r="E553" s="252"/>
      <c r="F553" s="252"/>
      <c r="G553" s="252"/>
      <c r="H553" s="252"/>
      <c r="I553" s="252"/>
      <c r="J553" s="252"/>
      <c r="K553" s="252"/>
      <c r="L553" s="252"/>
      <c r="M553" s="175"/>
      <c r="N553" s="175"/>
      <c r="O553" s="175"/>
      <c r="P553" s="175"/>
      <c r="Q553" s="183"/>
      <c r="R553" s="35">
        <f>IF(R552&lt;15,0,IF(R552&lt;30,1,IF(R552&lt;45,2,3)))</f>
        <v>0</v>
      </c>
      <c r="S553" s="344"/>
      <c r="AY553" t="str">
        <f t="shared" ref="AY553:BJ553" si="934">IF(AY554="","",COUNTIF($E554:$P554,AY554))</f>
        <v/>
      </c>
      <c r="AZ553" t="str">
        <f t="shared" si="934"/>
        <v/>
      </c>
      <c r="BA553" t="str">
        <f t="shared" si="934"/>
        <v/>
      </c>
      <c r="BB553" t="str">
        <f t="shared" si="934"/>
        <v/>
      </c>
      <c r="BC553" t="str">
        <f t="shared" si="934"/>
        <v/>
      </c>
      <c r="BD553" t="str">
        <f t="shared" si="934"/>
        <v/>
      </c>
      <c r="BE553" t="str">
        <f t="shared" si="934"/>
        <v/>
      </c>
      <c r="BF553" t="str">
        <f t="shared" si="934"/>
        <v/>
      </c>
      <c r="BG553" t="str">
        <f t="shared" si="934"/>
        <v/>
      </c>
      <c r="BH553" t="str">
        <f t="shared" si="934"/>
        <v/>
      </c>
      <c r="BI553" t="str">
        <f t="shared" si="934"/>
        <v/>
      </c>
      <c r="BJ553" t="str">
        <f t="shared" si="934"/>
        <v/>
      </c>
      <c r="BK553" s="346"/>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5">
      <c r="A554" s="349"/>
      <c r="B554" s="352"/>
      <c r="C554" s="342"/>
      <c r="D554" s="177" t="s">
        <v>44</v>
      </c>
      <c r="E554" s="252" t="str">
        <f t="shared" ref="E554:P554" si="935">IF(E552&gt;0,1,"")</f>
        <v/>
      </c>
      <c r="F554" s="252" t="str">
        <f t="shared" si="935"/>
        <v/>
      </c>
      <c r="G554" s="252" t="str">
        <f t="shared" si="935"/>
        <v/>
      </c>
      <c r="H554" s="252" t="str">
        <f t="shared" si="935"/>
        <v/>
      </c>
      <c r="I554" s="252" t="str">
        <f t="shared" si="935"/>
        <v/>
      </c>
      <c r="J554" s="252" t="str">
        <f t="shared" si="935"/>
        <v/>
      </c>
      <c r="K554" s="252" t="str">
        <f t="shared" si="935"/>
        <v/>
      </c>
      <c r="L554" s="252" t="str">
        <f t="shared" si="935"/>
        <v/>
      </c>
      <c r="M554" s="175" t="str">
        <f t="shared" si="935"/>
        <v/>
      </c>
      <c r="N554" s="175" t="str">
        <f t="shared" si="935"/>
        <v/>
      </c>
      <c r="O554" s="175" t="str">
        <f t="shared" si="935"/>
        <v/>
      </c>
      <c r="P554" s="175" t="str">
        <f t="shared" si="935"/>
        <v/>
      </c>
      <c r="Q554" s="184" t="str">
        <f>IF(BK552="","",BK552)</f>
        <v/>
      </c>
      <c r="R554" s="38" t="str">
        <f>IF(BK552="","",BK552)</f>
        <v/>
      </c>
      <c r="S554" s="345"/>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6"/>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5">
      <c r="A555" s="347">
        <v>185</v>
      </c>
      <c r="B555" s="350"/>
      <c r="C555" s="340"/>
      <c r="D555" s="176" t="s">
        <v>38</v>
      </c>
      <c r="E555" s="252"/>
      <c r="F555" s="252"/>
      <c r="G555" s="252"/>
      <c r="H555" s="252"/>
      <c r="I555" s="252"/>
      <c r="J555" s="252"/>
      <c r="K555" s="252"/>
      <c r="L555" s="252"/>
      <c r="M555" s="175"/>
      <c r="N555" s="175"/>
      <c r="O555" s="175"/>
      <c r="P555" s="175"/>
      <c r="Q555" s="183" t="str">
        <f>IF(BK555="","",BX557)</f>
        <v/>
      </c>
      <c r="R555" s="172"/>
      <c r="S555" s="343" t="str">
        <f>IF((COUNTBLANK(E555:Q555)+COUNTBLANK(E556:Q556)+COUNTBLANK(E557:Q557))/3=COUNTBLANK(E555:Q555),"","Bitte alle drei Zeilen ausfüllen")</f>
        <v/>
      </c>
      <c r="W555">
        <f t="shared" ref="W555:AH555" si="936">IF(E555=4.5,E556,0)</f>
        <v>0</v>
      </c>
      <c r="X555">
        <f t="shared" si="936"/>
        <v>0</v>
      </c>
      <c r="Y555">
        <f t="shared" si="936"/>
        <v>0</v>
      </c>
      <c r="Z555">
        <f t="shared" si="936"/>
        <v>0</v>
      </c>
      <c r="AA555">
        <f t="shared" si="936"/>
        <v>0</v>
      </c>
      <c r="AB555">
        <f t="shared" si="936"/>
        <v>0</v>
      </c>
      <c r="AC555">
        <f t="shared" si="936"/>
        <v>0</v>
      </c>
      <c r="AD555">
        <f t="shared" si="936"/>
        <v>0</v>
      </c>
      <c r="AE555">
        <f t="shared" si="936"/>
        <v>0</v>
      </c>
      <c r="AF555">
        <f t="shared" si="936"/>
        <v>0</v>
      </c>
      <c r="AG555">
        <f t="shared" si="936"/>
        <v>0</v>
      </c>
      <c r="AH555">
        <f t="shared" si="936"/>
        <v>0</v>
      </c>
      <c r="AJ555">
        <f t="shared" ref="AJ555:AU555" si="937">IF(E555=4.5,1,0)</f>
        <v>0</v>
      </c>
      <c r="AK555">
        <f t="shared" si="937"/>
        <v>0</v>
      </c>
      <c r="AL555">
        <f t="shared" si="937"/>
        <v>0</v>
      </c>
      <c r="AM555">
        <f t="shared" si="937"/>
        <v>0</v>
      </c>
      <c r="AN555">
        <f t="shared" si="937"/>
        <v>0</v>
      </c>
      <c r="AO555">
        <f t="shared" si="937"/>
        <v>0</v>
      </c>
      <c r="AP555">
        <f t="shared" si="937"/>
        <v>0</v>
      </c>
      <c r="AQ555">
        <f t="shared" si="937"/>
        <v>0</v>
      </c>
      <c r="AR555">
        <f t="shared" si="937"/>
        <v>0</v>
      </c>
      <c r="AS555">
        <f t="shared" si="937"/>
        <v>0</v>
      </c>
      <c r="AT555">
        <f t="shared" si="937"/>
        <v>0</v>
      </c>
      <c r="AU555">
        <f t="shared" si="937"/>
        <v>0</v>
      </c>
      <c r="BK555" s="346"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5">
      <c r="A556" s="348"/>
      <c r="B556" s="351"/>
      <c r="C556" s="341"/>
      <c r="D556" s="176" t="s">
        <v>42</v>
      </c>
      <c r="E556" s="252"/>
      <c r="F556" s="252"/>
      <c r="G556" s="252"/>
      <c r="H556" s="252"/>
      <c r="I556" s="252"/>
      <c r="J556" s="252"/>
      <c r="K556" s="252"/>
      <c r="L556" s="252"/>
      <c r="M556" s="175"/>
      <c r="N556" s="175"/>
      <c r="O556" s="175"/>
      <c r="P556" s="175"/>
      <c r="Q556" s="183"/>
      <c r="R556" s="35">
        <f>IF(R555&lt;15,0,IF(R555&lt;30,1,IF(R555&lt;45,2,3)))</f>
        <v>0</v>
      </c>
      <c r="S556" s="344"/>
      <c r="AY556" t="str">
        <f t="shared" ref="AY556:BJ556" si="938">IF(AY557="","",COUNTIF($E557:$P557,AY557))</f>
        <v/>
      </c>
      <c r="AZ556" t="str">
        <f t="shared" si="938"/>
        <v/>
      </c>
      <c r="BA556" t="str">
        <f t="shared" si="938"/>
        <v/>
      </c>
      <c r="BB556" t="str">
        <f t="shared" si="938"/>
        <v/>
      </c>
      <c r="BC556" t="str">
        <f t="shared" si="938"/>
        <v/>
      </c>
      <c r="BD556" t="str">
        <f t="shared" si="938"/>
        <v/>
      </c>
      <c r="BE556" t="str">
        <f t="shared" si="938"/>
        <v/>
      </c>
      <c r="BF556" t="str">
        <f t="shared" si="938"/>
        <v/>
      </c>
      <c r="BG556" t="str">
        <f t="shared" si="938"/>
        <v/>
      </c>
      <c r="BH556" t="str">
        <f t="shared" si="938"/>
        <v/>
      </c>
      <c r="BI556" t="str">
        <f t="shared" si="938"/>
        <v/>
      </c>
      <c r="BJ556" t="str">
        <f t="shared" si="938"/>
        <v/>
      </c>
      <c r="BK556" s="346"/>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5">
      <c r="A557" s="349"/>
      <c r="B557" s="352"/>
      <c r="C557" s="342"/>
      <c r="D557" s="177" t="s">
        <v>44</v>
      </c>
      <c r="E557" s="252" t="str">
        <f t="shared" ref="E557:P557" si="939">IF(E555&gt;0,1,"")</f>
        <v/>
      </c>
      <c r="F557" s="252" t="str">
        <f t="shared" si="939"/>
        <v/>
      </c>
      <c r="G557" s="252" t="str">
        <f t="shared" si="939"/>
        <v/>
      </c>
      <c r="H557" s="252" t="str">
        <f t="shared" si="939"/>
        <v/>
      </c>
      <c r="I557" s="252" t="str">
        <f t="shared" si="939"/>
        <v/>
      </c>
      <c r="J557" s="252" t="str">
        <f t="shared" si="939"/>
        <v/>
      </c>
      <c r="K557" s="252" t="str">
        <f t="shared" si="939"/>
        <v/>
      </c>
      <c r="L557" s="252" t="str">
        <f t="shared" si="939"/>
        <v/>
      </c>
      <c r="M557" s="175" t="str">
        <f t="shared" si="939"/>
        <v/>
      </c>
      <c r="N557" s="175" t="str">
        <f t="shared" si="939"/>
        <v/>
      </c>
      <c r="O557" s="175" t="str">
        <f t="shared" si="939"/>
        <v/>
      </c>
      <c r="P557" s="175" t="str">
        <f t="shared" si="939"/>
        <v/>
      </c>
      <c r="Q557" s="184" t="str">
        <f>IF(BK555="","",BK555)</f>
        <v/>
      </c>
      <c r="R557" s="38" t="str">
        <f>IF(BK555="","",BK555)</f>
        <v/>
      </c>
      <c r="S557" s="345"/>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6"/>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5">
      <c r="A558" s="347">
        <v>186</v>
      </c>
      <c r="B558" s="350"/>
      <c r="C558" s="340"/>
      <c r="D558" s="176" t="s">
        <v>38</v>
      </c>
      <c r="E558" s="252"/>
      <c r="F558" s="252"/>
      <c r="G558" s="252"/>
      <c r="H558" s="252"/>
      <c r="I558" s="252"/>
      <c r="J558" s="252"/>
      <c r="K558" s="252"/>
      <c r="L558" s="252"/>
      <c r="M558" s="175"/>
      <c r="N558" s="175"/>
      <c r="O558" s="175"/>
      <c r="P558" s="175"/>
      <c r="Q558" s="183" t="str">
        <f>IF(BK558="","",BX560)</f>
        <v/>
      </c>
      <c r="R558" s="172"/>
      <c r="S558" s="343" t="str">
        <f>IF((COUNTBLANK(E558:Q558)+COUNTBLANK(E559:Q559)+COUNTBLANK(E560:Q560))/3=COUNTBLANK(E558:Q558),"","Bitte alle drei Zeilen ausfüllen")</f>
        <v/>
      </c>
      <c r="W558">
        <f t="shared" ref="W558:AH558" si="940">IF(E558=4.5,E559,0)</f>
        <v>0</v>
      </c>
      <c r="X558">
        <f t="shared" si="940"/>
        <v>0</v>
      </c>
      <c r="Y558">
        <f t="shared" si="940"/>
        <v>0</v>
      </c>
      <c r="Z558">
        <f t="shared" si="940"/>
        <v>0</v>
      </c>
      <c r="AA558">
        <f t="shared" si="940"/>
        <v>0</v>
      </c>
      <c r="AB558">
        <f t="shared" si="940"/>
        <v>0</v>
      </c>
      <c r="AC558">
        <f t="shared" si="940"/>
        <v>0</v>
      </c>
      <c r="AD558">
        <f t="shared" si="940"/>
        <v>0</v>
      </c>
      <c r="AE558">
        <f t="shared" si="940"/>
        <v>0</v>
      </c>
      <c r="AF558">
        <f t="shared" si="940"/>
        <v>0</v>
      </c>
      <c r="AG558">
        <f t="shared" si="940"/>
        <v>0</v>
      </c>
      <c r="AH558">
        <f t="shared" si="940"/>
        <v>0</v>
      </c>
      <c r="AJ558">
        <f t="shared" ref="AJ558:AU558" si="941">IF(E558=4.5,1,0)</f>
        <v>0</v>
      </c>
      <c r="AK558">
        <f t="shared" si="941"/>
        <v>0</v>
      </c>
      <c r="AL558">
        <f t="shared" si="941"/>
        <v>0</v>
      </c>
      <c r="AM558">
        <f t="shared" si="941"/>
        <v>0</v>
      </c>
      <c r="AN558">
        <f t="shared" si="941"/>
        <v>0</v>
      </c>
      <c r="AO558">
        <f t="shared" si="941"/>
        <v>0</v>
      </c>
      <c r="AP558">
        <f t="shared" si="941"/>
        <v>0</v>
      </c>
      <c r="AQ558">
        <f t="shared" si="941"/>
        <v>0</v>
      </c>
      <c r="AR558">
        <f t="shared" si="941"/>
        <v>0</v>
      </c>
      <c r="AS558">
        <f t="shared" si="941"/>
        <v>0</v>
      </c>
      <c r="AT558">
        <f t="shared" si="941"/>
        <v>0</v>
      </c>
      <c r="AU558">
        <f t="shared" si="941"/>
        <v>0</v>
      </c>
      <c r="BK558" s="346"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5">
      <c r="A559" s="348"/>
      <c r="B559" s="351"/>
      <c r="C559" s="341"/>
      <c r="D559" s="176" t="s">
        <v>42</v>
      </c>
      <c r="E559" s="252"/>
      <c r="F559" s="252"/>
      <c r="G559" s="252"/>
      <c r="H559" s="252"/>
      <c r="I559" s="252"/>
      <c r="J559" s="252"/>
      <c r="K559" s="252"/>
      <c r="L559" s="252"/>
      <c r="M559" s="175"/>
      <c r="N559" s="175"/>
      <c r="O559" s="175"/>
      <c r="P559" s="175"/>
      <c r="Q559" s="183"/>
      <c r="R559" s="35">
        <f>IF(R558&lt;15,0,IF(R558&lt;30,1,IF(R558&lt;45,2,3)))</f>
        <v>0</v>
      </c>
      <c r="S559" s="344"/>
      <c r="AY559" t="str">
        <f t="shared" ref="AY559:BJ559" si="942">IF(AY560="","",COUNTIF($E560:$P560,AY560))</f>
        <v/>
      </c>
      <c r="AZ559" t="str">
        <f t="shared" si="942"/>
        <v/>
      </c>
      <c r="BA559" t="str">
        <f t="shared" si="942"/>
        <v/>
      </c>
      <c r="BB559" t="str">
        <f t="shared" si="942"/>
        <v/>
      </c>
      <c r="BC559" t="str">
        <f t="shared" si="942"/>
        <v/>
      </c>
      <c r="BD559" t="str">
        <f t="shared" si="942"/>
        <v/>
      </c>
      <c r="BE559" t="str">
        <f t="shared" si="942"/>
        <v/>
      </c>
      <c r="BF559" t="str">
        <f t="shared" si="942"/>
        <v/>
      </c>
      <c r="BG559" t="str">
        <f t="shared" si="942"/>
        <v/>
      </c>
      <c r="BH559" t="str">
        <f t="shared" si="942"/>
        <v/>
      </c>
      <c r="BI559" t="str">
        <f t="shared" si="942"/>
        <v/>
      </c>
      <c r="BJ559" t="str">
        <f t="shared" si="942"/>
        <v/>
      </c>
      <c r="BK559" s="346"/>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5">
      <c r="A560" s="349"/>
      <c r="B560" s="352"/>
      <c r="C560" s="342"/>
      <c r="D560" s="177" t="s">
        <v>44</v>
      </c>
      <c r="E560" s="252" t="str">
        <f t="shared" ref="E560:P560" si="943">IF(E558&gt;0,1,"")</f>
        <v/>
      </c>
      <c r="F560" s="252" t="str">
        <f t="shared" si="943"/>
        <v/>
      </c>
      <c r="G560" s="252" t="str">
        <f t="shared" si="943"/>
        <v/>
      </c>
      <c r="H560" s="252" t="str">
        <f t="shared" si="943"/>
        <v/>
      </c>
      <c r="I560" s="252" t="str">
        <f t="shared" si="943"/>
        <v/>
      </c>
      <c r="J560" s="252" t="str">
        <f t="shared" si="943"/>
        <v/>
      </c>
      <c r="K560" s="252" t="str">
        <f t="shared" si="943"/>
        <v/>
      </c>
      <c r="L560" s="252" t="str">
        <f t="shared" si="943"/>
        <v/>
      </c>
      <c r="M560" s="175" t="str">
        <f t="shared" si="943"/>
        <v/>
      </c>
      <c r="N560" s="175" t="str">
        <f t="shared" si="943"/>
        <v/>
      </c>
      <c r="O560" s="175" t="str">
        <f t="shared" si="943"/>
        <v/>
      </c>
      <c r="P560" s="175" t="str">
        <f t="shared" si="943"/>
        <v/>
      </c>
      <c r="Q560" s="184" t="str">
        <f>IF(BK558="","",BK558)</f>
        <v/>
      </c>
      <c r="R560" s="38" t="str">
        <f>IF(BK558="","",BK558)</f>
        <v/>
      </c>
      <c r="S560" s="345"/>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6"/>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5">
      <c r="A561" s="347">
        <v>187</v>
      </c>
      <c r="B561" s="350"/>
      <c r="C561" s="340"/>
      <c r="D561" s="176" t="s">
        <v>38</v>
      </c>
      <c r="E561" s="252"/>
      <c r="F561" s="252"/>
      <c r="G561" s="252"/>
      <c r="H561" s="252"/>
      <c r="I561" s="252"/>
      <c r="J561" s="252"/>
      <c r="K561" s="252"/>
      <c r="L561" s="252"/>
      <c r="M561" s="175"/>
      <c r="N561" s="175"/>
      <c r="O561" s="175"/>
      <c r="P561" s="175"/>
      <c r="Q561" s="183" t="str">
        <f>IF(BK561="","",BX563)</f>
        <v/>
      </c>
      <c r="R561" s="172"/>
      <c r="S561" s="343" t="str">
        <f>IF((COUNTBLANK(E561:Q561)+COUNTBLANK(E562:Q562)+COUNTBLANK(E563:Q563))/3=COUNTBLANK(E561:Q561),"","Bitte alle drei Zeilen ausfüllen")</f>
        <v/>
      </c>
      <c r="W561">
        <f t="shared" ref="W561:AH561" si="944">IF(E561=4.5,E562,0)</f>
        <v>0</v>
      </c>
      <c r="X561">
        <f t="shared" si="944"/>
        <v>0</v>
      </c>
      <c r="Y561">
        <f t="shared" si="944"/>
        <v>0</v>
      </c>
      <c r="Z561">
        <f t="shared" si="944"/>
        <v>0</v>
      </c>
      <c r="AA561">
        <f t="shared" si="944"/>
        <v>0</v>
      </c>
      <c r="AB561">
        <f t="shared" si="944"/>
        <v>0</v>
      </c>
      <c r="AC561">
        <f t="shared" si="944"/>
        <v>0</v>
      </c>
      <c r="AD561">
        <f t="shared" si="944"/>
        <v>0</v>
      </c>
      <c r="AE561">
        <f t="shared" si="944"/>
        <v>0</v>
      </c>
      <c r="AF561">
        <f t="shared" si="944"/>
        <v>0</v>
      </c>
      <c r="AG561">
        <f t="shared" si="944"/>
        <v>0</v>
      </c>
      <c r="AH561">
        <f t="shared" si="944"/>
        <v>0</v>
      </c>
      <c r="AJ561">
        <f t="shared" ref="AJ561:AU561" si="945">IF(E561=4.5,1,0)</f>
        <v>0</v>
      </c>
      <c r="AK561">
        <f t="shared" si="945"/>
        <v>0</v>
      </c>
      <c r="AL561">
        <f t="shared" si="945"/>
        <v>0</v>
      </c>
      <c r="AM561">
        <f t="shared" si="945"/>
        <v>0</v>
      </c>
      <c r="AN561">
        <f t="shared" si="945"/>
        <v>0</v>
      </c>
      <c r="AO561">
        <f t="shared" si="945"/>
        <v>0</v>
      </c>
      <c r="AP561">
        <f t="shared" si="945"/>
        <v>0</v>
      </c>
      <c r="AQ561">
        <f t="shared" si="945"/>
        <v>0</v>
      </c>
      <c r="AR561">
        <f t="shared" si="945"/>
        <v>0</v>
      </c>
      <c r="AS561">
        <f t="shared" si="945"/>
        <v>0</v>
      </c>
      <c r="AT561">
        <f t="shared" si="945"/>
        <v>0</v>
      </c>
      <c r="AU561">
        <f t="shared" si="945"/>
        <v>0</v>
      </c>
      <c r="BK561" s="346"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5">
      <c r="A562" s="348"/>
      <c r="B562" s="351"/>
      <c r="C562" s="341"/>
      <c r="D562" s="176" t="s">
        <v>42</v>
      </c>
      <c r="E562" s="252"/>
      <c r="F562" s="252"/>
      <c r="G562" s="252"/>
      <c r="H562" s="252"/>
      <c r="I562" s="252"/>
      <c r="J562" s="252"/>
      <c r="K562" s="252"/>
      <c r="L562" s="252"/>
      <c r="M562" s="175"/>
      <c r="N562" s="175"/>
      <c r="O562" s="175"/>
      <c r="P562" s="175"/>
      <c r="Q562" s="183"/>
      <c r="R562" s="35">
        <f>IF(R561&lt;15,0,IF(R561&lt;30,1,IF(R561&lt;45,2,3)))</f>
        <v>0</v>
      </c>
      <c r="S562" s="344"/>
      <c r="AY562" t="str">
        <f t="shared" ref="AY562:BJ562" si="946">IF(AY563="","",COUNTIF($E563:$P563,AY563))</f>
        <v/>
      </c>
      <c r="AZ562" t="str">
        <f t="shared" si="946"/>
        <v/>
      </c>
      <c r="BA562" t="str">
        <f t="shared" si="946"/>
        <v/>
      </c>
      <c r="BB562" t="str">
        <f t="shared" si="946"/>
        <v/>
      </c>
      <c r="BC562" t="str">
        <f t="shared" si="946"/>
        <v/>
      </c>
      <c r="BD562" t="str">
        <f t="shared" si="946"/>
        <v/>
      </c>
      <c r="BE562" t="str">
        <f t="shared" si="946"/>
        <v/>
      </c>
      <c r="BF562" t="str">
        <f t="shared" si="946"/>
        <v/>
      </c>
      <c r="BG562" t="str">
        <f t="shared" si="946"/>
        <v/>
      </c>
      <c r="BH562" t="str">
        <f t="shared" si="946"/>
        <v/>
      </c>
      <c r="BI562" t="str">
        <f t="shared" si="946"/>
        <v/>
      </c>
      <c r="BJ562" t="str">
        <f t="shared" si="946"/>
        <v/>
      </c>
      <c r="BK562" s="346"/>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5">
      <c r="A563" s="349"/>
      <c r="B563" s="352"/>
      <c r="C563" s="342"/>
      <c r="D563" s="177" t="s">
        <v>44</v>
      </c>
      <c r="E563" s="252" t="str">
        <f t="shared" ref="E563:P563" si="947">IF(E561&gt;0,1,"")</f>
        <v/>
      </c>
      <c r="F563" s="252" t="str">
        <f t="shared" si="947"/>
        <v/>
      </c>
      <c r="G563" s="252" t="str">
        <f t="shared" si="947"/>
        <v/>
      </c>
      <c r="H563" s="252" t="str">
        <f t="shared" si="947"/>
        <v/>
      </c>
      <c r="I563" s="252" t="str">
        <f t="shared" si="947"/>
        <v/>
      </c>
      <c r="J563" s="252" t="str">
        <f t="shared" si="947"/>
        <v/>
      </c>
      <c r="K563" s="252" t="str">
        <f t="shared" si="947"/>
        <v/>
      </c>
      <c r="L563" s="252" t="str">
        <f t="shared" si="947"/>
        <v/>
      </c>
      <c r="M563" s="175" t="str">
        <f t="shared" si="947"/>
        <v/>
      </c>
      <c r="N563" s="175" t="str">
        <f t="shared" si="947"/>
        <v/>
      </c>
      <c r="O563" s="175" t="str">
        <f t="shared" si="947"/>
        <v/>
      </c>
      <c r="P563" s="175" t="str">
        <f t="shared" si="947"/>
        <v/>
      </c>
      <c r="Q563" s="184" t="str">
        <f>IF(BK561="","",BK561)</f>
        <v/>
      </c>
      <c r="R563" s="38" t="str">
        <f>IF(BK561="","",BK561)</f>
        <v/>
      </c>
      <c r="S563" s="345"/>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6"/>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5">
      <c r="A564" s="347">
        <v>188</v>
      </c>
      <c r="B564" s="350"/>
      <c r="C564" s="340"/>
      <c r="D564" s="176" t="s">
        <v>38</v>
      </c>
      <c r="E564" s="252"/>
      <c r="F564" s="252"/>
      <c r="G564" s="252"/>
      <c r="H564" s="252"/>
      <c r="I564" s="252"/>
      <c r="J564" s="252"/>
      <c r="K564" s="252"/>
      <c r="L564" s="252"/>
      <c r="M564" s="175"/>
      <c r="N564" s="175"/>
      <c r="O564" s="175"/>
      <c r="P564" s="175"/>
      <c r="Q564" s="183" t="str">
        <f>IF(BK564="","",BX566)</f>
        <v/>
      </c>
      <c r="R564" s="172"/>
      <c r="S564" s="343" t="str">
        <f>IF((COUNTBLANK(E564:Q564)+COUNTBLANK(E565:Q565)+COUNTBLANK(E566:Q566))/3=COUNTBLANK(E564:Q564),"","Bitte alle drei Zeilen ausfüllen")</f>
        <v/>
      </c>
      <c r="W564">
        <f t="shared" ref="W564:AH564" si="948">IF(E564=4.5,E565,0)</f>
        <v>0</v>
      </c>
      <c r="X564">
        <f t="shared" si="948"/>
        <v>0</v>
      </c>
      <c r="Y564">
        <f t="shared" si="948"/>
        <v>0</v>
      </c>
      <c r="Z564">
        <f t="shared" si="948"/>
        <v>0</v>
      </c>
      <c r="AA564">
        <f t="shared" si="948"/>
        <v>0</v>
      </c>
      <c r="AB564">
        <f t="shared" si="948"/>
        <v>0</v>
      </c>
      <c r="AC564">
        <f t="shared" si="948"/>
        <v>0</v>
      </c>
      <c r="AD564">
        <f t="shared" si="948"/>
        <v>0</v>
      </c>
      <c r="AE564">
        <f t="shared" si="948"/>
        <v>0</v>
      </c>
      <c r="AF564">
        <f t="shared" si="948"/>
        <v>0</v>
      </c>
      <c r="AG564">
        <f t="shared" si="948"/>
        <v>0</v>
      </c>
      <c r="AH564">
        <f t="shared" si="948"/>
        <v>0</v>
      </c>
      <c r="AJ564">
        <f t="shared" ref="AJ564:AU564" si="949">IF(E564=4.5,1,0)</f>
        <v>0</v>
      </c>
      <c r="AK564">
        <f t="shared" si="949"/>
        <v>0</v>
      </c>
      <c r="AL564">
        <f t="shared" si="949"/>
        <v>0</v>
      </c>
      <c r="AM564">
        <f t="shared" si="949"/>
        <v>0</v>
      </c>
      <c r="AN564">
        <f t="shared" si="949"/>
        <v>0</v>
      </c>
      <c r="AO564">
        <f t="shared" si="949"/>
        <v>0</v>
      </c>
      <c r="AP564">
        <f t="shared" si="949"/>
        <v>0</v>
      </c>
      <c r="AQ564">
        <f t="shared" si="949"/>
        <v>0</v>
      </c>
      <c r="AR564">
        <f t="shared" si="949"/>
        <v>0</v>
      </c>
      <c r="AS564">
        <f t="shared" si="949"/>
        <v>0</v>
      </c>
      <c r="AT564">
        <f t="shared" si="949"/>
        <v>0</v>
      </c>
      <c r="AU564">
        <f t="shared" si="949"/>
        <v>0</v>
      </c>
      <c r="BK564" s="346"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5">
      <c r="A565" s="348"/>
      <c r="B565" s="351"/>
      <c r="C565" s="341"/>
      <c r="D565" s="176" t="s">
        <v>42</v>
      </c>
      <c r="E565" s="252"/>
      <c r="F565" s="252"/>
      <c r="G565" s="252"/>
      <c r="H565" s="252"/>
      <c r="I565" s="252"/>
      <c r="J565" s="252"/>
      <c r="K565" s="252"/>
      <c r="L565" s="252"/>
      <c r="M565" s="175"/>
      <c r="N565" s="175"/>
      <c r="O565" s="175"/>
      <c r="P565" s="175"/>
      <c r="Q565" s="183"/>
      <c r="R565" s="35">
        <f>IF(R564&lt;15,0,IF(R564&lt;30,1,IF(R564&lt;45,2,3)))</f>
        <v>0</v>
      </c>
      <c r="S565" s="344"/>
      <c r="AY565" t="str">
        <f t="shared" ref="AY565:BJ565" si="950">IF(AY566="","",COUNTIF($E566:$P566,AY566))</f>
        <v/>
      </c>
      <c r="AZ565" t="str">
        <f t="shared" si="950"/>
        <v/>
      </c>
      <c r="BA565" t="str">
        <f t="shared" si="950"/>
        <v/>
      </c>
      <c r="BB565" t="str">
        <f t="shared" si="950"/>
        <v/>
      </c>
      <c r="BC565" t="str">
        <f t="shared" si="950"/>
        <v/>
      </c>
      <c r="BD565" t="str">
        <f t="shared" si="950"/>
        <v/>
      </c>
      <c r="BE565" t="str">
        <f t="shared" si="950"/>
        <v/>
      </c>
      <c r="BF565" t="str">
        <f t="shared" si="950"/>
        <v/>
      </c>
      <c r="BG565" t="str">
        <f t="shared" si="950"/>
        <v/>
      </c>
      <c r="BH565" t="str">
        <f t="shared" si="950"/>
        <v/>
      </c>
      <c r="BI565" t="str">
        <f t="shared" si="950"/>
        <v/>
      </c>
      <c r="BJ565" t="str">
        <f t="shared" si="950"/>
        <v/>
      </c>
      <c r="BK565" s="346"/>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5">
      <c r="A566" s="349"/>
      <c r="B566" s="352"/>
      <c r="C566" s="342"/>
      <c r="D566" s="177" t="s">
        <v>44</v>
      </c>
      <c r="E566" s="252" t="str">
        <f t="shared" ref="E566:P566" si="951">IF(E564&gt;0,1,"")</f>
        <v/>
      </c>
      <c r="F566" s="252" t="str">
        <f t="shared" si="951"/>
        <v/>
      </c>
      <c r="G566" s="252" t="str">
        <f t="shared" si="951"/>
        <v/>
      </c>
      <c r="H566" s="252" t="str">
        <f t="shared" si="951"/>
        <v/>
      </c>
      <c r="I566" s="252" t="str">
        <f t="shared" si="951"/>
        <v/>
      </c>
      <c r="J566" s="252" t="str">
        <f t="shared" si="951"/>
        <v/>
      </c>
      <c r="K566" s="252" t="str">
        <f t="shared" si="951"/>
        <v/>
      </c>
      <c r="L566" s="252" t="str">
        <f t="shared" si="951"/>
        <v/>
      </c>
      <c r="M566" s="175" t="str">
        <f t="shared" si="951"/>
        <v/>
      </c>
      <c r="N566" s="175" t="str">
        <f t="shared" si="951"/>
        <v/>
      </c>
      <c r="O566" s="175" t="str">
        <f t="shared" si="951"/>
        <v/>
      </c>
      <c r="P566" s="175" t="str">
        <f t="shared" si="951"/>
        <v/>
      </c>
      <c r="Q566" s="184" t="str">
        <f>IF(BK564="","",BK564)</f>
        <v/>
      </c>
      <c r="R566" s="38" t="str">
        <f>IF(BK564="","",BK564)</f>
        <v/>
      </c>
      <c r="S566" s="345"/>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6"/>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5">
      <c r="A567" s="347">
        <v>189</v>
      </c>
      <c r="B567" s="350"/>
      <c r="C567" s="340"/>
      <c r="D567" s="176" t="s">
        <v>38</v>
      </c>
      <c r="E567" s="252"/>
      <c r="F567" s="252"/>
      <c r="G567" s="252"/>
      <c r="H567" s="252"/>
      <c r="I567" s="252"/>
      <c r="J567" s="252"/>
      <c r="K567" s="252"/>
      <c r="L567" s="252"/>
      <c r="M567" s="175"/>
      <c r="N567" s="175"/>
      <c r="O567" s="175"/>
      <c r="P567" s="175"/>
      <c r="Q567" s="183" t="str">
        <f>IF(BK567="","",BX569)</f>
        <v/>
      </c>
      <c r="R567" s="172"/>
      <c r="S567" s="343" t="str">
        <f>IF((COUNTBLANK(E567:Q567)+COUNTBLANK(E568:Q568)+COUNTBLANK(E569:Q569))/3=COUNTBLANK(E567:Q567),"","Bitte alle drei Zeilen ausfüllen")</f>
        <v/>
      </c>
      <c r="W567">
        <f t="shared" ref="W567:AH567" si="952">IF(E567=4.5,E568,0)</f>
        <v>0</v>
      </c>
      <c r="X567">
        <f t="shared" si="952"/>
        <v>0</v>
      </c>
      <c r="Y567">
        <f t="shared" si="952"/>
        <v>0</v>
      </c>
      <c r="Z567">
        <f t="shared" si="952"/>
        <v>0</v>
      </c>
      <c r="AA567">
        <f t="shared" si="952"/>
        <v>0</v>
      </c>
      <c r="AB567">
        <f t="shared" si="952"/>
        <v>0</v>
      </c>
      <c r="AC567">
        <f t="shared" si="952"/>
        <v>0</v>
      </c>
      <c r="AD567">
        <f t="shared" si="952"/>
        <v>0</v>
      </c>
      <c r="AE567">
        <f t="shared" si="952"/>
        <v>0</v>
      </c>
      <c r="AF567">
        <f t="shared" si="952"/>
        <v>0</v>
      </c>
      <c r="AG567">
        <f t="shared" si="952"/>
        <v>0</v>
      </c>
      <c r="AH567">
        <f t="shared" si="952"/>
        <v>0</v>
      </c>
      <c r="AJ567">
        <f t="shared" ref="AJ567:AU567" si="953">IF(E567=4.5,1,0)</f>
        <v>0</v>
      </c>
      <c r="AK567">
        <f t="shared" si="953"/>
        <v>0</v>
      </c>
      <c r="AL567">
        <f t="shared" si="953"/>
        <v>0</v>
      </c>
      <c r="AM567">
        <f t="shared" si="953"/>
        <v>0</v>
      </c>
      <c r="AN567">
        <f t="shared" si="953"/>
        <v>0</v>
      </c>
      <c r="AO567">
        <f t="shared" si="953"/>
        <v>0</v>
      </c>
      <c r="AP567">
        <f t="shared" si="953"/>
        <v>0</v>
      </c>
      <c r="AQ567">
        <f t="shared" si="953"/>
        <v>0</v>
      </c>
      <c r="AR567">
        <f t="shared" si="953"/>
        <v>0</v>
      </c>
      <c r="AS567">
        <f t="shared" si="953"/>
        <v>0</v>
      </c>
      <c r="AT567">
        <f t="shared" si="953"/>
        <v>0</v>
      </c>
      <c r="AU567">
        <f t="shared" si="953"/>
        <v>0</v>
      </c>
      <c r="BK567" s="346"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5">
      <c r="A568" s="348"/>
      <c r="B568" s="351"/>
      <c r="C568" s="341"/>
      <c r="D568" s="176" t="s">
        <v>42</v>
      </c>
      <c r="E568" s="252"/>
      <c r="F568" s="252"/>
      <c r="G568" s="252"/>
      <c r="H568" s="252"/>
      <c r="I568" s="252"/>
      <c r="J568" s="252"/>
      <c r="K568" s="252"/>
      <c r="L568" s="252"/>
      <c r="M568" s="175"/>
      <c r="N568" s="175"/>
      <c r="O568" s="175"/>
      <c r="P568" s="175"/>
      <c r="Q568" s="183"/>
      <c r="R568" s="35">
        <f>IF(R567&lt;15,0,IF(R567&lt;30,1,IF(R567&lt;45,2,3)))</f>
        <v>0</v>
      </c>
      <c r="S568" s="344"/>
      <c r="AY568" t="str">
        <f t="shared" ref="AY568:BJ568" si="954">IF(AY569="","",COUNTIF($E569:$P569,AY569))</f>
        <v/>
      </c>
      <c r="AZ568" t="str">
        <f t="shared" si="954"/>
        <v/>
      </c>
      <c r="BA568" t="str">
        <f t="shared" si="954"/>
        <v/>
      </c>
      <c r="BB568" t="str">
        <f t="shared" si="954"/>
        <v/>
      </c>
      <c r="BC568" t="str">
        <f t="shared" si="954"/>
        <v/>
      </c>
      <c r="BD568" t="str">
        <f t="shared" si="954"/>
        <v/>
      </c>
      <c r="BE568" t="str">
        <f t="shared" si="954"/>
        <v/>
      </c>
      <c r="BF568" t="str">
        <f t="shared" si="954"/>
        <v/>
      </c>
      <c r="BG568" t="str">
        <f t="shared" si="954"/>
        <v/>
      </c>
      <c r="BH568" t="str">
        <f t="shared" si="954"/>
        <v/>
      </c>
      <c r="BI568" t="str">
        <f t="shared" si="954"/>
        <v/>
      </c>
      <c r="BJ568" t="str">
        <f t="shared" si="954"/>
        <v/>
      </c>
      <c r="BK568" s="346"/>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5">
      <c r="A569" s="349"/>
      <c r="B569" s="352"/>
      <c r="C569" s="342"/>
      <c r="D569" s="177" t="s">
        <v>44</v>
      </c>
      <c r="E569" s="252" t="str">
        <f t="shared" ref="E569:P569" si="955">IF(E567&gt;0,1,"")</f>
        <v/>
      </c>
      <c r="F569" s="252" t="str">
        <f t="shared" si="955"/>
        <v/>
      </c>
      <c r="G569" s="252" t="str">
        <f t="shared" si="955"/>
        <v/>
      </c>
      <c r="H569" s="252" t="str">
        <f t="shared" si="955"/>
        <v/>
      </c>
      <c r="I569" s="252" t="str">
        <f t="shared" si="955"/>
        <v/>
      </c>
      <c r="J569" s="252" t="str">
        <f t="shared" si="955"/>
        <v/>
      </c>
      <c r="K569" s="252" t="str">
        <f t="shared" si="955"/>
        <v/>
      </c>
      <c r="L569" s="252" t="str">
        <f t="shared" si="955"/>
        <v/>
      </c>
      <c r="M569" s="175" t="str">
        <f t="shared" si="955"/>
        <v/>
      </c>
      <c r="N569" s="175" t="str">
        <f t="shared" si="955"/>
        <v/>
      </c>
      <c r="O569" s="175" t="str">
        <f t="shared" si="955"/>
        <v/>
      </c>
      <c r="P569" s="175" t="str">
        <f t="shared" si="955"/>
        <v/>
      </c>
      <c r="Q569" s="184" t="str">
        <f>IF(BK567="","",BK567)</f>
        <v/>
      </c>
      <c r="R569" s="38" t="str">
        <f>IF(BK567="","",BK567)</f>
        <v/>
      </c>
      <c r="S569" s="345"/>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6"/>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5">
      <c r="A570" s="347">
        <v>190</v>
      </c>
      <c r="B570" s="350"/>
      <c r="C570" s="340"/>
      <c r="D570" s="176" t="s">
        <v>38</v>
      </c>
      <c r="E570" s="252"/>
      <c r="F570" s="252"/>
      <c r="G570" s="252"/>
      <c r="H570" s="252"/>
      <c r="I570" s="252"/>
      <c r="J570" s="252"/>
      <c r="K570" s="252"/>
      <c r="L570" s="252"/>
      <c r="M570" s="175"/>
      <c r="N570" s="175"/>
      <c r="O570" s="175"/>
      <c r="P570" s="175"/>
      <c r="Q570" s="183" t="str">
        <f>IF(BK570="","",BX572)</f>
        <v/>
      </c>
      <c r="R570" s="172"/>
      <c r="S570" s="343" t="str">
        <f>IF((COUNTBLANK(E570:Q570)+COUNTBLANK(E571:Q571)+COUNTBLANK(E572:Q572))/3=COUNTBLANK(E570:Q570),"","Bitte alle drei Zeilen ausfüllen")</f>
        <v/>
      </c>
      <c r="W570">
        <f t="shared" ref="W570:AH570" si="956">IF(E570=4.5,E571,0)</f>
        <v>0</v>
      </c>
      <c r="X570">
        <f t="shared" si="956"/>
        <v>0</v>
      </c>
      <c r="Y570">
        <f t="shared" si="956"/>
        <v>0</v>
      </c>
      <c r="Z570">
        <f t="shared" si="956"/>
        <v>0</v>
      </c>
      <c r="AA570">
        <f t="shared" si="956"/>
        <v>0</v>
      </c>
      <c r="AB570">
        <f t="shared" si="956"/>
        <v>0</v>
      </c>
      <c r="AC570">
        <f t="shared" si="956"/>
        <v>0</v>
      </c>
      <c r="AD570">
        <f t="shared" si="956"/>
        <v>0</v>
      </c>
      <c r="AE570">
        <f t="shared" si="956"/>
        <v>0</v>
      </c>
      <c r="AF570">
        <f t="shared" si="956"/>
        <v>0</v>
      </c>
      <c r="AG570">
        <f t="shared" si="956"/>
        <v>0</v>
      </c>
      <c r="AH570">
        <f t="shared" si="956"/>
        <v>0</v>
      </c>
      <c r="AJ570">
        <f t="shared" ref="AJ570:AU570" si="957">IF(E570=4.5,1,0)</f>
        <v>0</v>
      </c>
      <c r="AK570">
        <f t="shared" si="957"/>
        <v>0</v>
      </c>
      <c r="AL570">
        <f t="shared" si="957"/>
        <v>0</v>
      </c>
      <c r="AM570">
        <f t="shared" si="957"/>
        <v>0</v>
      </c>
      <c r="AN570">
        <f t="shared" si="957"/>
        <v>0</v>
      </c>
      <c r="AO570">
        <f t="shared" si="957"/>
        <v>0</v>
      </c>
      <c r="AP570">
        <f t="shared" si="957"/>
        <v>0</v>
      </c>
      <c r="AQ570">
        <f t="shared" si="957"/>
        <v>0</v>
      </c>
      <c r="AR570">
        <f t="shared" si="957"/>
        <v>0</v>
      </c>
      <c r="AS570">
        <f t="shared" si="957"/>
        <v>0</v>
      </c>
      <c r="AT570">
        <f t="shared" si="957"/>
        <v>0</v>
      </c>
      <c r="AU570">
        <f t="shared" si="957"/>
        <v>0</v>
      </c>
      <c r="BK570" s="346"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5">
      <c r="A571" s="348"/>
      <c r="B571" s="351"/>
      <c r="C571" s="341"/>
      <c r="D571" s="176" t="s">
        <v>42</v>
      </c>
      <c r="E571" s="252"/>
      <c r="F571" s="252"/>
      <c r="G571" s="252"/>
      <c r="H571" s="252"/>
      <c r="I571" s="252"/>
      <c r="J571" s="252"/>
      <c r="K571" s="252"/>
      <c r="L571" s="252"/>
      <c r="M571" s="175"/>
      <c r="N571" s="175"/>
      <c r="O571" s="175"/>
      <c r="P571" s="175"/>
      <c r="Q571" s="183"/>
      <c r="R571" s="35">
        <f>IF(R570&lt;15,0,IF(R570&lt;30,1,IF(R570&lt;45,2,3)))</f>
        <v>0</v>
      </c>
      <c r="S571" s="344"/>
      <c r="AY571" t="str">
        <f t="shared" ref="AY571:BJ571" si="958">IF(AY572="","",COUNTIF($E572:$P572,AY572))</f>
        <v/>
      </c>
      <c r="AZ571" t="str">
        <f t="shared" si="958"/>
        <v/>
      </c>
      <c r="BA571" t="str">
        <f t="shared" si="958"/>
        <v/>
      </c>
      <c r="BB571" t="str">
        <f t="shared" si="958"/>
        <v/>
      </c>
      <c r="BC571" t="str">
        <f t="shared" si="958"/>
        <v/>
      </c>
      <c r="BD571" t="str">
        <f t="shared" si="958"/>
        <v/>
      </c>
      <c r="BE571" t="str">
        <f t="shared" si="958"/>
        <v/>
      </c>
      <c r="BF571" t="str">
        <f t="shared" si="958"/>
        <v/>
      </c>
      <c r="BG571" t="str">
        <f t="shared" si="958"/>
        <v/>
      </c>
      <c r="BH571" t="str">
        <f t="shared" si="958"/>
        <v/>
      </c>
      <c r="BI571" t="str">
        <f t="shared" si="958"/>
        <v/>
      </c>
      <c r="BJ571" t="str">
        <f t="shared" si="958"/>
        <v/>
      </c>
      <c r="BK571" s="346"/>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5">
      <c r="A572" s="349"/>
      <c r="B572" s="352"/>
      <c r="C572" s="342"/>
      <c r="D572" s="177" t="s">
        <v>44</v>
      </c>
      <c r="E572" s="252" t="str">
        <f t="shared" ref="E572:P572" si="959">IF(E570&gt;0,1,"")</f>
        <v/>
      </c>
      <c r="F572" s="252" t="str">
        <f t="shared" si="959"/>
        <v/>
      </c>
      <c r="G572" s="252" t="str">
        <f t="shared" si="959"/>
        <v/>
      </c>
      <c r="H572" s="252" t="str">
        <f t="shared" si="959"/>
        <v/>
      </c>
      <c r="I572" s="252" t="str">
        <f t="shared" si="959"/>
        <v/>
      </c>
      <c r="J572" s="252" t="str">
        <f t="shared" si="959"/>
        <v/>
      </c>
      <c r="K572" s="252" t="str">
        <f t="shared" si="959"/>
        <v/>
      </c>
      <c r="L572" s="252" t="str">
        <f t="shared" si="959"/>
        <v/>
      </c>
      <c r="M572" s="175" t="str">
        <f t="shared" si="959"/>
        <v/>
      </c>
      <c r="N572" s="175" t="str">
        <f t="shared" si="959"/>
        <v/>
      </c>
      <c r="O572" s="175" t="str">
        <f t="shared" si="959"/>
        <v/>
      </c>
      <c r="P572" s="175" t="str">
        <f t="shared" si="959"/>
        <v/>
      </c>
      <c r="Q572" s="184" t="str">
        <f>IF(BK570="","",BK570)</f>
        <v/>
      </c>
      <c r="R572" s="38" t="str">
        <f>IF(BK570="","",BK570)</f>
        <v/>
      </c>
      <c r="S572" s="345"/>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6"/>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5">
      <c r="A573" s="347">
        <v>191</v>
      </c>
      <c r="B573" s="350"/>
      <c r="C573" s="340"/>
      <c r="D573" s="176" t="s">
        <v>38</v>
      </c>
      <c r="E573" s="252"/>
      <c r="F573" s="252"/>
      <c r="G573" s="252"/>
      <c r="H573" s="252"/>
      <c r="I573" s="252"/>
      <c r="J573" s="252"/>
      <c r="K573" s="252"/>
      <c r="L573" s="252"/>
      <c r="M573" s="175"/>
      <c r="N573" s="175"/>
      <c r="O573" s="175"/>
      <c r="P573" s="175"/>
      <c r="Q573" s="183" t="str">
        <f>IF(BK573="","",BX575)</f>
        <v/>
      </c>
      <c r="R573" s="172"/>
      <c r="S573" s="343" t="str">
        <f>IF((COUNTBLANK(E573:Q573)+COUNTBLANK(E574:Q574)+COUNTBLANK(E575:Q575))/3=COUNTBLANK(E573:Q573),"","Bitte alle drei Zeilen ausfüllen")</f>
        <v/>
      </c>
      <c r="W573">
        <f t="shared" ref="W573:AH573" si="960">IF(E573=4.5,E574,0)</f>
        <v>0</v>
      </c>
      <c r="X573">
        <f t="shared" si="960"/>
        <v>0</v>
      </c>
      <c r="Y573">
        <f t="shared" si="960"/>
        <v>0</v>
      </c>
      <c r="Z573">
        <f t="shared" si="960"/>
        <v>0</v>
      </c>
      <c r="AA573">
        <f t="shared" si="960"/>
        <v>0</v>
      </c>
      <c r="AB573">
        <f t="shared" si="960"/>
        <v>0</v>
      </c>
      <c r="AC573">
        <f t="shared" si="960"/>
        <v>0</v>
      </c>
      <c r="AD573">
        <f t="shared" si="960"/>
        <v>0</v>
      </c>
      <c r="AE573">
        <f t="shared" si="960"/>
        <v>0</v>
      </c>
      <c r="AF573">
        <f t="shared" si="960"/>
        <v>0</v>
      </c>
      <c r="AG573">
        <f t="shared" si="960"/>
        <v>0</v>
      </c>
      <c r="AH573">
        <f t="shared" si="960"/>
        <v>0</v>
      </c>
      <c r="AJ573">
        <f t="shared" ref="AJ573:AU573" si="961">IF(E573=4.5,1,0)</f>
        <v>0</v>
      </c>
      <c r="AK573">
        <f t="shared" si="961"/>
        <v>0</v>
      </c>
      <c r="AL573">
        <f t="shared" si="961"/>
        <v>0</v>
      </c>
      <c r="AM573">
        <f t="shared" si="961"/>
        <v>0</v>
      </c>
      <c r="AN573">
        <f t="shared" si="961"/>
        <v>0</v>
      </c>
      <c r="AO573">
        <f t="shared" si="961"/>
        <v>0</v>
      </c>
      <c r="AP573">
        <f t="shared" si="961"/>
        <v>0</v>
      </c>
      <c r="AQ573">
        <f t="shared" si="961"/>
        <v>0</v>
      </c>
      <c r="AR573">
        <f t="shared" si="961"/>
        <v>0</v>
      </c>
      <c r="AS573">
        <f t="shared" si="961"/>
        <v>0</v>
      </c>
      <c r="AT573">
        <f t="shared" si="961"/>
        <v>0</v>
      </c>
      <c r="AU573">
        <f t="shared" si="961"/>
        <v>0</v>
      </c>
      <c r="BK573" s="346"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5">
      <c r="A574" s="348"/>
      <c r="B574" s="351"/>
      <c r="C574" s="341"/>
      <c r="D574" s="176" t="s">
        <v>42</v>
      </c>
      <c r="E574" s="252"/>
      <c r="F574" s="252"/>
      <c r="G574" s="252"/>
      <c r="H574" s="252"/>
      <c r="I574" s="252"/>
      <c r="J574" s="252"/>
      <c r="K574" s="252"/>
      <c r="L574" s="252"/>
      <c r="M574" s="175"/>
      <c r="N574" s="175"/>
      <c r="O574" s="175"/>
      <c r="P574" s="175"/>
      <c r="Q574" s="183"/>
      <c r="R574" s="35">
        <f>IF(R573&lt;15,0,IF(R573&lt;30,1,IF(R573&lt;45,2,3)))</f>
        <v>0</v>
      </c>
      <c r="S574" s="344"/>
      <c r="AY574" t="str">
        <f t="shared" ref="AY574:BJ574" si="962">IF(AY575="","",COUNTIF($E575:$P575,AY575))</f>
        <v/>
      </c>
      <c r="AZ574" t="str">
        <f t="shared" si="962"/>
        <v/>
      </c>
      <c r="BA574" t="str">
        <f t="shared" si="962"/>
        <v/>
      </c>
      <c r="BB574" t="str">
        <f t="shared" si="962"/>
        <v/>
      </c>
      <c r="BC574" t="str">
        <f t="shared" si="962"/>
        <v/>
      </c>
      <c r="BD574" t="str">
        <f t="shared" si="962"/>
        <v/>
      </c>
      <c r="BE574" t="str">
        <f t="shared" si="962"/>
        <v/>
      </c>
      <c r="BF574" t="str">
        <f t="shared" si="962"/>
        <v/>
      </c>
      <c r="BG574" t="str">
        <f t="shared" si="962"/>
        <v/>
      </c>
      <c r="BH574" t="str">
        <f t="shared" si="962"/>
        <v/>
      </c>
      <c r="BI574" t="str">
        <f t="shared" si="962"/>
        <v/>
      </c>
      <c r="BJ574" t="str">
        <f t="shared" si="962"/>
        <v/>
      </c>
      <c r="BK574" s="346"/>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5">
      <c r="A575" s="349"/>
      <c r="B575" s="352"/>
      <c r="C575" s="342"/>
      <c r="D575" s="177" t="s">
        <v>44</v>
      </c>
      <c r="E575" s="252" t="str">
        <f t="shared" ref="E575:P575" si="963">IF(E573&gt;0,1,"")</f>
        <v/>
      </c>
      <c r="F575" s="252" t="str">
        <f t="shared" si="963"/>
        <v/>
      </c>
      <c r="G575" s="252" t="str">
        <f t="shared" si="963"/>
        <v/>
      </c>
      <c r="H575" s="252" t="str">
        <f t="shared" si="963"/>
        <v/>
      </c>
      <c r="I575" s="252" t="str">
        <f t="shared" si="963"/>
        <v/>
      </c>
      <c r="J575" s="252" t="str">
        <f t="shared" si="963"/>
        <v/>
      </c>
      <c r="K575" s="252" t="str">
        <f t="shared" si="963"/>
        <v/>
      </c>
      <c r="L575" s="252" t="str">
        <f t="shared" si="963"/>
        <v/>
      </c>
      <c r="M575" s="175" t="str">
        <f t="shared" si="963"/>
        <v/>
      </c>
      <c r="N575" s="175" t="str">
        <f t="shared" si="963"/>
        <v/>
      </c>
      <c r="O575" s="175" t="str">
        <f t="shared" si="963"/>
        <v/>
      </c>
      <c r="P575" s="175" t="str">
        <f t="shared" si="963"/>
        <v/>
      </c>
      <c r="Q575" s="184" t="str">
        <f>IF(BK573="","",BK573)</f>
        <v/>
      </c>
      <c r="R575" s="38" t="str">
        <f>IF(BK573="","",BK573)</f>
        <v/>
      </c>
      <c r="S575" s="345"/>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6"/>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5">
      <c r="A576" s="347">
        <v>192</v>
      </c>
      <c r="B576" s="350"/>
      <c r="C576" s="340"/>
      <c r="D576" s="176" t="s">
        <v>38</v>
      </c>
      <c r="E576" s="252"/>
      <c r="F576" s="252"/>
      <c r="G576" s="252"/>
      <c r="H576" s="252"/>
      <c r="I576" s="252"/>
      <c r="J576" s="252"/>
      <c r="K576" s="252"/>
      <c r="L576" s="252"/>
      <c r="M576" s="175"/>
      <c r="N576" s="175"/>
      <c r="O576" s="175"/>
      <c r="P576" s="175"/>
      <c r="Q576" s="183" t="str">
        <f>IF(BK576="","",BX578)</f>
        <v/>
      </c>
      <c r="R576" s="172"/>
      <c r="S576" s="343" t="str">
        <f>IF((COUNTBLANK(E576:Q576)+COUNTBLANK(E577:Q577)+COUNTBLANK(E578:Q578))/3=COUNTBLANK(E576:Q576),"","Bitte alle drei Zeilen ausfüllen")</f>
        <v/>
      </c>
      <c r="W576">
        <f t="shared" ref="W576:AH576" si="964">IF(E576=4.5,E577,0)</f>
        <v>0</v>
      </c>
      <c r="X576">
        <f t="shared" si="964"/>
        <v>0</v>
      </c>
      <c r="Y576">
        <f t="shared" si="964"/>
        <v>0</v>
      </c>
      <c r="Z576">
        <f t="shared" si="964"/>
        <v>0</v>
      </c>
      <c r="AA576">
        <f t="shared" si="964"/>
        <v>0</v>
      </c>
      <c r="AB576">
        <f t="shared" si="964"/>
        <v>0</v>
      </c>
      <c r="AC576">
        <f t="shared" si="964"/>
        <v>0</v>
      </c>
      <c r="AD576">
        <f t="shared" si="964"/>
        <v>0</v>
      </c>
      <c r="AE576">
        <f t="shared" si="964"/>
        <v>0</v>
      </c>
      <c r="AF576">
        <f t="shared" si="964"/>
        <v>0</v>
      </c>
      <c r="AG576">
        <f t="shared" si="964"/>
        <v>0</v>
      </c>
      <c r="AH576">
        <f t="shared" si="964"/>
        <v>0</v>
      </c>
      <c r="AJ576">
        <f t="shared" ref="AJ576:AU576" si="965">IF(E576=4.5,1,0)</f>
        <v>0</v>
      </c>
      <c r="AK576">
        <f t="shared" si="965"/>
        <v>0</v>
      </c>
      <c r="AL576">
        <f t="shared" si="965"/>
        <v>0</v>
      </c>
      <c r="AM576">
        <f t="shared" si="965"/>
        <v>0</v>
      </c>
      <c r="AN576">
        <f t="shared" si="965"/>
        <v>0</v>
      </c>
      <c r="AO576">
        <f t="shared" si="965"/>
        <v>0</v>
      </c>
      <c r="AP576">
        <f t="shared" si="965"/>
        <v>0</v>
      </c>
      <c r="AQ576">
        <f t="shared" si="965"/>
        <v>0</v>
      </c>
      <c r="AR576">
        <f t="shared" si="965"/>
        <v>0</v>
      </c>
      <c r="AS576">
        <f t="shared" si="965"/>
        <v>0</v>
      </c>
      <c r="AT576">
        <f t="shared" si="965"/>
        <v>0</v>
      </c>
      <c r="AU576">
        <f t="shared" si="965"/>
        <v>0</v>
      </c>
      <c r="BK576" s="346"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5">
      <c r="A577" s="348"/>
      <c r="B577" s="351"/>
      <c r="C577" s="341"/>
      <c r="D577" s="176" t="s">
        <v>42</v>
      </c>
      <c r="E577" s="252"/>
      <c r="F577" s="252"/>
      <c r="G577" s="252"/>
      <c r="H577" s="252"/>
      <c r="I577" s="252"/>
      <c r="J577" s="252"/>
      <c r="K577" s="252"/>
      <c r="L577" s="252"/>
      <c r="M577" s="175"/>
      <c r="N577" s="175"/>
      <c r="O577" s="175"/>
      <c r="P577" s="175"/>
      <c r="Q577" s="183"/>
      <c r="R577" s="35">
        <f>IF(R576&lt;15,0,IF(R576&lt;30,1,IF(R576&lt;45,2,3)))</f>
        <v>0</v>
      </c>
      <c r="S577" s="344"/>
      <c r="AY577" t="str">
        <f t="shared" ref="AY577:BJ577" si="966">IF(AY578="","",COUNTIF($E578:$P578,AY578))</f>
        <v/>
      </c>
      <c r="AZ577" t="str">
        <f t="shared" si="966"/>
        <v/>
      </c>
      <c r="BA577" t="str">
        <f t="shared" si="966"/>
        <v/>
      </c>
      <c r="BB577" t="str">
        <f t="shared" si="966"/>
        <v/>
      </c>
      <c r="BC577" t="str">
        <f t="shared" si="966"/>
        <v/>
      </c>
      <c r="BD577" t="str">
        <f t="shared" si="966"/>
        <v/>
      </c>
      <c r="BE577" t="str">
        <f t="shared" si="966"/>
        <v/>
      </c>
      <c r="BF577" t="str">
        <f t="shared" si="966"/>
        <v/>
      </c>
      <c r="BG577" t="str">
        <f t="shared" si="966"/>
        <v/>
      </c>
      <c r="BH577" t="str">
        <f t="shared" si="966"/>
        <v/>
      </c>
      <c r="BI577" t="str">
        <f t="shared" si="966"/>
        <v/>
      </c>
      <c r="BJ577" t="str">
        <f t="shared" si="966"/>
        <v/>
      </c>
      <c r="BK577" s="346"/>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5">
      <c r="A578" s="349"/>
      <c r="B578" s="352"/>
      <c r="C578" s="342"/>
      <c r="D578" s="177" t="s">
        <v>44</v>
      </c>
      <c r="E578" s="252" t="str">
        <f t="shared" ref="E578:P578" si="967">IF(E576&gt;0,1,"")</f>
        <v/>
      </c>
      <c r="F578" s="252" t="str">
        <f t="shared" si="967"/>
        <v/>
      </c>
      <c r="G578" s="252" t="str">
        <f t="shared" si="967"/>
        <v/>
      </c>
      <c r="H578" s="252" t="str">
        <f t="shared" si="967"/>
        <v/>
      </c>
      <c r="I578" s="252" t="str">
        <f t="shared" si="967"/>
        <v/>
      </c>
      <c r="J578" s="252" t="str">
        <f t="shared" si="967"/>
        <v/>
      </c>
      <c r="K578" s="252" t="str">
        <f t="shared" si="967"/>
        <v/>
      </c>
      <c r="L578" s="252" t="str">
        <f t="shared" si="967"/>
        <v/>
      </c>
      <c r="M578" s="175" t="str">
        <f t="shared" si="967"/>
        <v/>
      </c>
      <c r="N578" s="175" t="str">
        <f t="shared" si="967"/>
        <v/>
      </c>
      <c r="O578" s="175" t="str">
        <f t="shared" si="967"/>
        <v/>
      </c>
      <c r="P578" s="175" t="str">
        <f t="shared" si="967"/>
        <v/>
      </c>
      <c r="Q578" s="184" t="str">
        <f>IF(BK576="","",BK576)</f>
        <v/>
      </c>
      <c r="R578" s="38" t="str">
        <f>IF(BK576="","",BK576)</f>
        <v/>
      </c>
      <c r="S578" s="345"/>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6"/>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5">
      <c r="A579" s="347">
        <v>193</v>
      </c>
      <c r="B579" s="350"/>
      <c r="C579" s="340"/>
      <c r="D579" s="176" t="s">
        <v>38</v>
      </c>
      <c r="E579" s="252"/>
      <c r="F579" s="252"/>
      <c r="G579" s="252"/>
      <c r="H579" s="252"/>
      <c r="I579" s="252"/>
      <c r="J579" s="252"/>
      <c r="K579" s="252"/>
      <c r="L579" s="252"/>
      <c r="M579" s="175"/>
      <c r="N579" s="175"/>
      <c r="O579" s="175"/>
      <c r="P579" s="175"/>
      <c r="Q579" s="183" t="str">
        <f>IF(BK579="","",BX581)</f>
        <v/>
      </c>
      <c r="R579" s="172"/>
      <c r="S579" s="343" t="str">
        <f>IF((COUNTBLANK(E579:Q579)+COUNTBLANK(E580:Q580)+COUNTBLANK(E581:Q581))/3=COUNTBLANK(E579:Q579),"","Bitte alle drei Zeilen ausfüllen")</f>
        <v/>
      </c>
      <c r="W579">
        <f t="shared" ref="W579:AH579" si="968">IF(E579=4.5,E580,0)</f>
        <v>0</v>
      </c>
      <c r="X579">
        <f t="shared" si="968"/>
        <v>0</v>
      </c>
      <c r="Y579">
        <f t="shared" si="968"/>
        <v>0</v>
      </c>
      <c r="Z579">
        <f t="shared" si="968"/>
        <v>0</v>
      </c>
      <c r="AA579">
        <f t="shared" si="968"/>
        <v>0</v>
      </c>
      <c r="AB579">
        <f t="shared" si="968"/>
        <v>0</v>
      </c>
      <c r="AC579">
        <f t="shared" si="968"/>
        <v>0</v>
      </c>
      <c r="AD579">
        <f t="shared" si="968"/>
        <v>0</v>
      </c>
      <c r="AE579">
        <f t="shared" si="968"/>
        <v>0</v>
      </c>
      <c r="AF579">
        <f t="shared" si="968"/>
        <v>0</v>
      </c>
      <c r="AG579">
        <f t="shared" si="968"/>
        <v>0</v>
      </c>
      <c r="AH579">
        <f t="shared" si="968"/>
        <v>0</v>
      </c>
      <c r="AJ579">
        <f t="shared" ref="AJ579:AU579" si="969">IF(E579=4.5,1,0)</f>
        <v>0</v>
      </c>
      <c r="AK579">
        <f t="shared" si="969"/>
        <v>0</v>
      </c>
      <c r="AL579">
        <f t="shared" si="969"/>
        <v>0</v>
      </c>
      <c r="AM579">
        <f t="shared" si="969"/>
        <v>0</v>
      </c>
      <c r="AN579">
        <f t="shared" si="969"/>
        <v>0</v>
      </c>
      <c r="AO579">
        <f t="shared" si="969"/>
        <v>0</v>
      </c>
      <c r="AP579">
        <f t="shared" si="969"/>
        <v>0</v>
      </c>
      <c r="AQ579">
        <f t="shared" si="969"/>
        <v>0</v>
      </c>
      <c r="AR579">
        <f t="shared" si="969"/>
        <v>0</v>
      </c>
      <c r="AS579">
        <f t="shared" si="969"/>
        <v>0</v>
      </c>
      <c r="AT579">
        <f t="shared" si="969"/>
        <v>0</v>
      </c>
      <c r="AU579">
        <f t="shared" si="969"/>
        <v>0</v>
      </c>
      <c r="BK579" s="346"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5">
      <c r="A580" s="348"/>
      <c r="B580" s="351"/>
      <c r="C580" s="341"/>
      <c r="D580" s="176" t="s">
        <v>42</v>
      </c>
      <c r="E580" s="252"/>
      <c r="F580" s="252"/>
      <c r="G580" s="252"/>
      <c r="H580" s="252"/>
      <c r="I580" s="252"/>
      <c r="J580" s="252"/>
      <c r="K580" s="252"/>
      <c r="L580" s="252"/>
      <c r="M580" s="175"/>
      <c r="N580" s="175"/>
      <c r="O580" s="175"/>
      <c r="P580" s="175"/>
      <c r="Q580" s="183"/>
      <c r="R580" s="35">
        <f>IF(R579&lt;15,0,IF(R579&lt;30,1,IF(R579&lt;45,2,3)))</f>
        <v>0</v>
      </c>
      <c r="S580" s="344"/>
      <c r="AY580" t="str">
        <f t="shared" ref="AY580:BJ580" si="970">IF(AY581="","",COUNTIF($E581:$P581,AY581))</f>
        <v/>
      </c>
      <c r="AZ580" t="str">
        <f t="shared" si="970"/>
        <v/>
      </c>
      <c r="BA580" t="str">
        <f t="shared" si="970"/>
        <v/>
      </c>
      <c r="BB580" t="str">
        <f t="shared" si="970"/>
        <v/>
      </c>
      <c r="BC580" t="str">
        <f t="shared" si="970"/>
        <v/>
      </c>
      <c r="BD580" t="str">
        <f t="shared" si="970"/>
        <v/>
      </c>
      <c r="BE580" t="str">
        <f t="shared" si="970"/>
        <v/>
      </c>
      <c r="BF580" t="str">
        <f t="shared" si="970"/>
        <v/>
      </c>
      <c r="BG580" t="str">
        <f t="shared" si="970"/>
        <v/>
      </c>
      <c r="BH580" t="str">
        <f t="shared" si="970"/>
        <v/>
      </c>
      <c r="BI580" t="str">
        <f t="shared" si="970"/>
        <v/>
      </c>
      <c r="BJ580" t="str">
        <f t="shared" si="970"/>
        <v/>
      </c>
      <c r="BK580" s="346"/>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5">
      <c r="A581" s="349"/>
      <c r="B581" s="352"/>
      <c r="C581" s="342"/>
      <c r="D581" s="177" t="s">
        <v>44</v>
      </c>
      <c r="E581" s="252" t="str">
        <f t="shared" ref="E581:P581" si="971">IF(E579&gt;0,1,"")</f>
        <v/>
      </c>
      <c r="F581" s="252" t="str">
        <f t="shared" si="971"/>
        <v/>
      </c>
      <c r="G581" s="252" t="str">
        <f t="shared" si="971"/>
        <v/>
      </c>
      <c r="H581" s="252" t="str">
        <f t="shared" si="971"/>
        <v/>
      </c>
      <c r="I581" s="252" t="str">
        <f t="shared" si="971"/>
        <v/>
      </c>
      <c r="J581" s="252" t="str">
        <f t="shared" si="971"/>
        <v/>
      </c>
      <c r="K581" s="252" t="str">
        <f t="shared" si="971"/>
        <v/>
      </c>
      <c r="L581" s="252" t="str">
        <f t="shared" si="971"/>
        <v/>
      </c>
      <c r="M581" s="175" t="str">
        <f t="shared" si="971"/>
        <v/>
      </c>
      <c r="N581" s="175" t="str">
        <f t="shared" si="971"/>
        <v/>
      </c>
      <c r="O581" s="175" t="str">
        <f t="shared" si="971"/>
        <v/>
      </c>
      <c r="P581" s="175" t="str">
        <f t="shared" si="971"/>
        <v/>
      </c>
      <c r="Q581" s="184" t="str">
        <f>IF(BK579="","",BK579)</f>
        <v/>
      </c>
      <c r="R581" s="38" t="str">
        <f>IF(BK579="","",BK579)</f>
        <v/>
      </c>
      <c r="S581" s="345"/>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6"/>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5">
      <c r="A582" s="347">
        <v>194</v>
      </c>
      <c r="B582" s="350"/>
      <c r="C582" s="340"/>
      <c r="D582" s="176" t="s">
        <v>38</v>
      </c>
      <c r="E582" s="252"/>
      <c r="F582" s="252"/>
      <c r="G582" s="252"/>
      <c r="H582" s="252"/>
      <c r="I582" s="252"/>
      <c r="J582" s="252"/>
      <c r="K582" s="252"/>
      <c r="L582" s="252"/>
      <c r="M582" s="175"/>
      <c r="N582" s="175"/>
      <c r="O582" s="175"/>
      <c r="P582" s="175"/>
      <c r="Q582" s="183" t="str">
        <f>IF(BK582="","",BX584)</f>
        <v/>
      </c>
      <c r="R582" s="172"/>
      <c r="S582" s="343" t="str">
        <f>IF((COUNTBLANK(E582:Q582)+COUNTBLANK(E583:Q583)+COUNTBLANK(E584:Q584))/3=COUNTBLANK(E582:Q582),"","Bitte alle drei Zeilen ausfüllen")</f>
        <v/>
      </c>
      <c r="W582">
        <f t="shared" ref="W582:AH582" si="972">IF(E582=4.5,E583,0)</f>
        <v>0</v>
      </c>
      <c r="X582">
        <f t="shared" si="972"/>
        <v>0</v>
      </c>
      <c r="Y582">
        <f t="shared" si="972"/>
        <v>0</v>
      </c>
      <c r="Z582">
        <f t="shared" si="972"/>
        <v>0</v>
      </c>
      <c r="AA582">
        <f t="shared" si="972"/>
        <v>0</v>
      </c>
      <c r="AB582">
        <f t="shared" si="972"/>
        <v>0</v>
      </c>
      <c r="AC582">
        <f t="shared" si="972"/>
        <v>0</v>
      </c>
      <c r="AD582">
        <f t="shared" si="972"/>
        <v>0</v>
      </c>
      <c r="AE582">
        <f t="shared" si="972"/>
        <v>0</v>
      </c>
      <c r="AF582">
        <f t="shared" si="972"/>
        <v>0</v>
      </c>
      <c r="AG582">
        <f t="shared" si="972"/>
        <v>0</v>
      </c>
      <c r="AH582">
        <f t="shared" si="972"/>
        <v>0</v>
      </c>
      <c r="AJ582">
        <f t="shared" ref="AJ582:AU582" si="973">IF(E582=4.5,1,0)</f>
        <v>0</v>
      </c>
      <c r="AK582">
        <f t="shared" si="973"/>
        <v>0</v>
      </c>
      <c r="AL582">
        <f t="shared" si="973"/>
        <v>0</v>
      </c>
      <c r="AM582">
        <f t="shared" si="973"/>
        <v>0</v>
      </c>
      <c r="AN582">
        <f t="shared" si="973"/>
        <v>0</v>
      </c>
      <c r="AO582">
        <f t="shared" si="973"/>
        <v>0</v>
      </c>
      <c r="AP582">
        <f t="shared" si="973"/>
        <v>0</v>
      </c>
      <c r="AQ582">
        <f t="shared" si="973"/>
        <v>0</v>
      </c>
      <c r="AR582">
        <f t="shared" si="973"/>
        <v>0</v>
      </c>
      <c r="AS582">
        <f t="shared" si="973"/>
        <v>0</v>
      </c>
      <c r="AT582">
        <f t="shared" si="973"/>
        <v>0</v>
      </c>
      <c r="AU582">
        <f t="shared" si="973"/>
        <v>0</v>
      </c>
      <c r="BK582" s="346"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5">
      <c r="A583" s="348"/>
      <c r="B583" s="351"/>
      <c r="C583" s="341"/>
      <c r="D583" s="176" t="s">
        <v>42</v>
      </c>
      <c r="E583" s="252"/>
      <c r="F583" s="252"/>
      <c r="G583" s="252"/>
      <c r="H583" s="252"/>
      <c r="I583" s="252"/>
      <c r="J583" s="252"/>
      <c r="K583" s="252"/>
      <c r="L583" s="252"/>
      <c r="M583" s="175"/>
      <c r="N583" s="175"/>
      <c r="O583" s="175"/>
      <c r="P583" s="175"/>
      <c r="Q583" s="183"/>
      <c r="R583" s="35">
        <f>IF(R582&lt;15,0,IF(R582&lt;30,1,IF(R582&lt;45,2,3)))</f>
        <v>0</v>
      </c>
      <c r="S583" s="344"/>
      <c r="AY583" t="str">
        <f t="shared" ref="AY583:BJ583" si="974">IF(AY584="","",COUNTIF($E584:$P584,AY584))</f>
        <v/>
      </c>
      <c r="AZ583" t="str">
        <f t="shared" si="974"/>
        <v/>
      </c>
      <c r="BA583" t="str">
        <f t="shared" si="974"/>
        <v/>
      </c>
      <c r="BB583" t="str">
        <f t="shared" si="974"/>
        <v/>
      </c>
      <c r="BC583" t="str">
        <f t="shared" si="974"/>
        <v/>
      </c>
      <c r="BD583" t="str">
        <f t="shared" si="974"/>
        <v/>
      </c>
      <c r="BE583" t="str">
        <f t="shared" si="974"/>
        <v/>
      </c>
      <c r="BF583" t="str">
        <f t="shared" si="974"/>
        <v/>
      </c>
      <c r="BG583" t="str">
        <f t="shared" si="974"/>
        <v/>
      </c>
      <c r="BH583" t="str">
        <f t="shared" si="974"/>
        <v/>
      </c>
      <c r="BI583" t="str">
        <f t="shared" si="974"/>
        <v/>
      </c>
      <c r="BJ583" t="str">
        <f t="shared" si="974"/>
        <v/>
      </c>
      <c r="BK583" s="346"/>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5">
      <c r="A584" s="349"/>
      <c r="B584" s="352"/>
      <c r="C584" s="342"/>
      <c r="D584" s="177" t="s">
        <v>44</v>
      </c>
      <c r="E584" s="252" t="str">
        <f t="shared" ref="E584:P584" si="975">IF(E582&gt;0,1,"")</f>
        <v/>
      </c>
      <c r="F584" s="252" t="str">
        <f t="shared" si="975"/>
        <v/>
      </c>
      <c r="G584" s="252" t="str">
        <f t="shared" si="975"/>
        <v/>
      </c>
      <c r="H584" s="252" t="str">
        <f t="shared" si="975"/>
        <v/>
      </c>
      <c r="I584" s="252" t="str">
        <f t="shared" si="975"/>
        <v/>
      </c>
      <c r="J584" s="252" t="str">
        <f t="shared" si="975"/>
        <v/>
      </c>
      <c r="K584" s="252" t="str">
        <f t="shared" si="975"/>
        <v/>
      </c>
      <c r="L584" s="252" t="str">
        <f t="shared" si="975"/>
        <v/>
      </c>
      <c r="M584" s="175" t="str">
        <f t="shared" si="975"/>
        <v/>
      </c>
      <c r="N584" s="175" t="str">
        <f t="shared" si="975"/>
        <v/>
      </c>
      <c r="O584" s="175" t="str">
        <f t="shared" si="975"/>
        <v/>
      </c>
      <c r="P584" s="175" t="str">
        <f t="shared" si="975"/>
        <v/>
      </c>
      <c r="Q584" s="184" t="str">
        <f>IF(BK582="","",BK582)</f>
        <v/>
      </c>
      <c r="R584" s="38" t="str">
        <f>IF(BK582="","",BK582)</f>
        <v/>
      </c>
      <c r="S584" s="345"/>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6"/>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5">
      <c r="A585" s="347">
        <v>195</v>
      </c>
      <c r="B585" s="350"/>
      <c r="C585" s="340"/>
      <c r="D585" s="176" t="s">
        <v>38</v>
      </c>
      <c r="E585" s="252"/>
      <c r="F585" s="252"/>
      <c r="G585" s="252"/>
      <c r="H585" s="252"/>
      <c r="I585" s="252"/>
      <c r="J585" s="252"/>
      <c r="K585" s="252"/>
      <c r="L585" s="252"/>
      <c r="M585" s="175"/>
      <c r="N585" s="175"/>
      <c r="O585" s="175"/>
      <c r="P585" s="175"/>
      <c r="Q585" s="183" t="str">
        <f>IF(BK585="","",BX587)</f>
        <v/>
      </c>
      <c r="R585" s="172"/>
      <c r="S585" s="343" t="str">
        <f>IF((COUNTBLANK(E585:Q585)+COUNTBLANK(E586:Q586)+COUNTBLANK(E587:Q587))/3=COUNTBLANK(E585:Q585),"","Bitte alle drei Zeilen ausfüllen")</f>
        <v/>
      </c>
      <c r="W585">
        <f t="shared" ref="W585:AH585" si="976">IF(E585=4.5,E586,0)</f>
        <v>0</v>
      </c>
      <c r="X585">
        <f t="shared" si="976"/>
        <v>0</v>
      </c>
      <c r="Y585">
        <f t="shared" si="976"/>
        <v>0</v>
      </c>
      <c r="Z585">
        <f t="shared" si="976"/>
        <v>0</v>
      </c>
      <c r="AA585">
        <f t="shared" si="976"/>
        <v>0</v>
      </c>
      <c r="AB585">
        <f t="shared" si="976"/>
        <v>0</v>
      </c>
      <c r="AC585">
        <f t="shared" si="976"/>
        <v>0</v>
      </c>
      <c r="AD585">
        <f t="shared" si="976"/>
        <v>0</v>
      </c>
      <c r="AE585">
        <f t="shared" si="976"/>
        <v>0</v>
      </c>
      <c r="AF585">
        <f t="shared" si="976"/>
        <v>0</v>
      </c>
      <c r="AG585">
        <f t="shared" si="976"/>
        <v>0</v>
      </c>
      <c r="AH585">
        <f t="shared" si="976"/>
        <v>0</v>
      </c>
      <c r="AJ585">
        <f t="shared" ref="AJ585:AU585" si="977">IF(E585=4.5,1,0)</f>
        <v>0</v>
      </c>
      <c r="AK585">
        <f t="shared" si="977"/>
        <v>0</v>
      </c>
      <c r="AL585">
        <f t="shared" si="977"/>
        <v>0</v>
      </c>
      <c r="AM585">
        <f t="shared" si="977"/>
        <v>0</v>
      </c>
      <c r="AN585">
        <f t="shared" si="977"/>
        <v>0</v>
      </c>
      <c r="AO585">
        <f t="shared" si="977"/>
        <v>0</v>
      </c>
      <c r="AP585">
        <f t="shared" si="977"/>
        <v>0</v>
      </c>
      <c r="AQ585">
        <f t="shared" si="977"/>
        <v>0</v>
      </c>
      <c r="AR585">
        <f t="shared" si="977"/>
        <v>0</v>
      </c>
      <c r="AS585">
        <f t="shared" si="977"/>
        <v>0</v>
      </c>
      <c r="AT585">
        <f t="shared" si="977"/>
        <v>0</v>
      </c>
      <c r="AU585">
        <f t="shared" si="977"/>
        <v>0</v>
      </c>
      <c r="BK585" s="346"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5">
      <c r="A586" s="348"/>
      <c r="B586" s="351"/>
      <c r="C586" s="341"/>
      <c r="D586" s="176" t="s">
        <v>42</v>
      </c>
      <c r="E586" s="252"/>
      <c r="F586" s="252"/>
      <c r="G586" s="252"/>
      <c r="H586" s="252"/>
      <c r="I586" s="252"/>
      <c r="J586" s="252"/>
      <c r="K586" s="252"/>
      <c r="L586" s="252"/>
      <c r="M586" s="175"/>
      <c r="N586" s="175"/>
      <c r="O586" s="175"/>
      <c r="P586" s="175"/>
      <c r="Q586" s="183"/>
      <c r="R586" s="35">
        <f>IF(R585&lt;15,0,IF(R585&lt;30,1,IF(R585&lt;45,2,3)))</f>
        <v>0</v>
      </c>
      <c r="S586" s="344"/>
      <c r="AY586" t="str">
        <f t="shared" ref="AY586:BJ586" si="978">IF(AY587="","",COUNTIF($E587:$P587,AY587))</f>
        <v/>
      </c>
      <c r="AZ586" t="str">
        <f t="shared" si="978"/>
        <v/>
      </c>
      <c r="BA586" t="str">
        <f t="shared" si="978"/>
        <v/>
      </c>
      <c r="BB586" t="str">
        <f t="shared" si="978"/>
        <v/>
      </c>
      <c r="BC586" t="str">
        <f t="shared" si="978"/>
        <v/>
      </c>
      <c r="BD586" t="str">
        <f t="shared" si="978"/>
        <v/>
      </c>
      <c r="BE586" t="str">
        <f t="shared" si="978"/>
        <v/>
      </c>
      <c r="BF586" t="str">
        <f t="shared" si="978"/>
        <v/>
      </c>
      <c r="BG586" t="str">
        <f t="shared" si="978"/>
        <v/>
      </c>
      <c r="BH586" t="str">
        <f t="shared" si="978"/>
        <v/>
      </c>
      <c r="BI586" t="str">
        <f t="shared" si="978"/>
        <v/>
      </c>
      <c r="BJ586" t="str">
        <f t="shared" si="978"/>
        <v/>
      </c>
      <c r="BK586" s="346"/>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5">
      <c r="A587" s="349"/>
      <c r="B587" s="352"/>
      <c r="C587" s="342"/>
      <c r="D587" s="177" t="s">
        <v>44</v>
      </c>
      <c r="E587" s="252" t="str">
        <f t="shared" ref="E587:P587" si="979">IF(E585&gt;0,1,"")</f>
        <v/>
      </c>
      <c r="F587" s="252" t="str">
        <f t="shared" si="979"/>
        <v/>
      </c>
      <c r="G587" s="252" t="str">
        <f t="shared" si="979"/>
        <v/>
      </c>
      <c r="H587" s="252" t="str">
        <f t="shared" si="979"/>
        <v/>
      </c>
      <c r="I587" s="252" t="str">
        <f t="shared" si="979"/>
        <v/>
      </c>
      <c r="J587" s="252" t="str">
        <f t="shared" si="979"/>
        <v/>
      </c>
      <c r="K587" s="252" t="str">
        <f t="shared" si="979"/>
        <v/>
      </c>
      <c r="L587" s="252" t="str">
        <f t="shared" si="979"/>
        <v/>
      </c>
      <c r="M587" s="175" t="str">
        <f t="shared" si="979"/>
        <v/>
      </c>
      <c r="N587" s="175" t="str">
        <f t="shared" si="979"/>
        <v/>
      </c>
      <c r="O587" s="175" t="str">
        <f t="shared" si="979"/>
        <v/>
      </c>
      <c r="P587" s="175" t="str">
        <f t="shared" si="979"/>
        <v/>
      </c>
      <c r="Q587" s="184" t="str">
        <f>IF(BK585="","",BK585)</f>
        <v/>
      </c>
      <c r="R587" s="38" t="str">
        <f>IF(BK585="","",BK585)</f>
        <v/>
      </c>
      <c r="S587" s="345"/>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6"/>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5">
      <c r="A588" s="347">
        <v>196</v>
      </c>
      <c r="B588" s="350"/>
      <c r="C588" s="340"/>
      <c r="D588" s="176" t="s">
        <v>38</v>
      </c>
      <c r="E588" s="252"/>
      <c r="F588" s="252"/>
      <c r="G588" s="252"/>
      <c r="H588" s="252"/>
      <c r="I588" s="252"/>
      <c r="J588" s="252"/>
      <c r="K588" s="252"/>
      <c r="L588" s="252"/>
      <c r="M588" s="175"/>
      <c r="N588" s="175"/>
      <c r="O588" s="175"/>
      <c r="P588" s="175"/>
      <c r="Q588" s="183" t="str">
        <f>IF(BK588="","",BX590)</f>
        <v/>
      </c>
      <c r="R588" s="172"/>
      <c r="S588" s="343" t="str">
        <f>IF((COUNTBLANK(E588:Q588)+COUNTBLANK(E589:Q589)+COUNTBLANK(E590:Q590))/3=COUNTBLANK(E588:Q588),"","Bitte alle drei Zeilen ausfüllen")</f>
        <v/>
      </c>
      <c r="W588">
        <f t="shared" ref="W588:AH588" si="980">IF(E588=4.5,E589,0)</f>
        <v>0</v>
      </c>
      <c r="X588">
        <f t="shared" si="980"/>
        <v>0</v>
      </c>
      <c r="Y588">
        <f t="shared" si="980"/>
        <v>0</v>
      </c>
      <c r="Z588">
        <f t="shared" si="980"/>
        <v>0</v>
      </c>
      <c r="AA588">
        <f t="shared" si="980"/>
        <v>0</v>
      </c>
      <c r="AB588">
        <f t="shared" si="980"/>
        <v>0</v>
      </c>
      <c r="AC588">
        <f t="shared" si="980"/>
        <v>0</v>
      </c>
      <c r="AD588">
        <f t="shared" si="980"/>
        <v>0</v>
      </c>
      <c r="AE588">
        <f t="shared" si="980"/>
        <v>0</v>
      </c>
      <c r="AF588">
        <f t="shared" si="980"/>
        <v>0</v>
      </c>
      <c r="AG588">
        <f t="shared" si="980"/>
        <v>0</v>
      </c>
      <c r="AH588">
        <f t="shared" si="980"/>
        <v>0</v>
      </c>
      <c r="AJ588">
        <f t="shared" ref="AJ588:AU588" si="981">IF(E588=4.5,1,0)</f>
        <v>0</v>
      </c>
      <c r="AK588">
        <f t="shared" si="981"/>
        <v>0</v>
      </c>
      <c r="AL588">
        <f t="shared" si="981"/>
        <v>0</v>
      </c>
      <c r="AM588">
        <f t="shared" si="981"/>
        <v>0</v>
      </c>
      <c r="AN588">
        <f t="shared" si="981"/>
        <v>0</v>
      </c>
      <c r="AO588">
        <f t="shared" si="981"/>
        <v>0</v>
      </c>
      <c r="AP588">
        <f t="shared" si="981"/>
        <v>0</v>
      </c>
      <c r="AQ588">
        <f t="shared" si="981"/>
        <v>0</v>
      </c>
      <c r="AR588">
        <f t="shared" si="981"/>
        <v>0</v>
      </c>
      <c r="AS588">
        <f t="shared" si="981"/>
        <v>0</v>
      </c>
      <c r="AT588">
        <f t="shared" si="981"/>
        <v>0</v>
      </c>
      <c r="AU588">
        <f t="shared" si="981"/>
        <v>0</v>
      </c>
      <c r="BK588" s="346"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5">
      <c r="A589" s="348"/>
      <c r="B589" s="351"/>
      <c r="C589" s="341"/>
      <c r="D589" s="176" t="s">
        <v>42</v>
      </c>
      <c r="E589" s="252"/>
      <c r="F589" s="252"/>
      <c r="G589" s="252"/>
      <c r="H589" s="252"/>
      <c r="I589" s="252"/>
      <c r="J589" s="252"/>
      <c r="K589" s="252"/>
      <c r="L589" s="252"/>
      <c r="M589" s="175"/>
      <c r="N589" s="175"/>
      <c r="O589" s="175"/>
      <c r="P589" s="175"/>
      <c r="Q589" s="183"/>
      <c r="R589" s="35">
        <f>IF(R588&lt;15,0,IF(R588&lt;30,1,IF(R588&lt;45,2,3)))</f>
        <v>0</v>
      </c>
      <c r="S589" s="344"/>
      <c r="AY589" t="str">
        <f t="shared" ref="AY589:BJ589" si="982">IF(AY590="","",COUNTIF($E590:$P590,AY590))</f>
        <v/>
      </c>
      <c r="AZ589" t="str">
        <f t="shared" si="982"/>
        <v/>
      </c>
      <c r="BA589" t="str">
        <f t="shared" si="982"/>
        <v/>
      </c>
      <c r="BB589" t="str">
        <f t="shared" si="982"/>
        <v/>
      </c>
      <c r="BC589" t="str">
        <f t="shared" si="982"/>
        <v/>
      </c>
      <c r="BD589" t="str">
        <f t="shared" si="982"/>
        <v/>
      </c>
      <c r="BE589" t="str">
        <f t="shared" si="982"/>
        <v/>
      </c>
      <c r="BF589" t="str">
        <f t="shared" si="982"/>
        <v/>
      </c>
      <c r="BG589" t="str">
        <f t="shared" si="982"/>
        <v/>
      </c>
      <c r="BH589" t="str">
        <f t="shared" si="982"/>
        <v/>
      </c>
      <c r="BI589" t="str">
        <f t="shared" si="982"/>
        <v/>
      </c>
      <c r="BJ589" t="str">
        <f t="shared" si="982"/>
        <v/>
      </c>
      <c r="BK589" s="346"/>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5">
      <c r="A590" s="349"/>
      <c r="B590" s="352"/>
      <c r="C590" s="342"/>
      <c r="D590" s="177" t="s">
        <v>44</v>
      </c>
      <c r="E590" s="252" t="str">
        <f t="shared" ref="E590:P590" si="983">IF(E588&gt;0,1,"")</f>
        <v/>
      </c>
      <c r="F590" s="252" t="str">
        <f t="shared" si="983"/>
        <v/>
      </c>
      <c r="G590" s="252" t="str">
        <f t="shared" si="983"/>
        <v/>
      </c>
      <c r="H590" s="252" t="str">
        <f t="shared" si="983"/>
        <v/>
      </c>
      <c r="I590" s="252" t="str">
        <f t="shared" si="983"/>
        <v/>
      </c>
      <c r="J590" s="252" t="str">
        <f t="shared" si="983"/>
        <v/>
      </c>
      <c r="K590" s="252" t="str">
        <f t="shared" si="983"/>
        <v/>
      </c>
      <c r="L590" s="252" t="str">
        <f t="shared" si="983"/>
        <v/>
      </c>
      <c r="M590" s="175" t="str">
        <f t="shared" si="983"/>
        <v/>
      </c>
      <c r="N590" s="175" t="str">
        <f t="shared" si="983"/>
        <v/>
      </c>
      <c r="O590" s="175" t="str">
        <f t="shared" si="983"/>
        <v/>
      </c>
      <c r="P590" s="175" t="str">
        <f t="shared" si="983"/>
        <v/>
      </c>
      <c r="Q590" s="184" t="str">
        <f>IF(BK588="","",BK588)</f>
        <v/>
      </c>
      <c r="R590" s="38" t="str">
        <f>IF(BK588="","",BK588)</f>
        <v/>
      </c>
      <c r="S590" s="345"/>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6"/>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5">
      <c r="A591" s="347">
        <v>197</v>
      </c>
      <c r="B591" s="350"/>
      <c r="C591" s="340"/>
      <c r="D591" s="176" t="s">
        <v>38</v>
      </c>
      <c r="E591" s="252"/>
      <c r="F591" s="252"/>
      <c r="G591" s="252"/>
      <c r="H591" s="252"/>
      <c r="I591" s="252"/>
      <c r="J591" s="252"/>
      <c r="K591" s="252"/>
      <c r="L591" s="252"/>
      <c r="M591" s="175"/>
      <c r="N591" s="175"/>
      <c r="O591" s="175"/>
      <c r="P591" s="175"/>
      <c r="Q591" s="183" t="str">
        <f>IF(BK591="","",BX593)</f>
        <v/>
      </c>
      <c r="R591" s="172"/>
      <c r="S591" s="343" t="str">
        <f>IF((COUNTBLANK(E591:Q591)+COUNTBLANK(E592:Q592)+COUNTBLANK(E593:Q593))/3=COUNTBLANK(E591:Q591),"","Bitte alle drei Zeilen ausfüllen")</f>
        <v/>
      </c>
      <c r="W591">
        <f t="shared" ref="W591:AH591" si="984">IF(E591=4.5,E592,0)</f>
        <v>0</v>
      </c>
      <c r="X591">
        <f t="shared" si="984"/>
        <v>0</v>
      </c>
      <c r="Y591">
        <f t="shared" si="984"/>
        <v>0</v>
      </c>
      <c r="Z591">
        <f t="shared" si="984"/>
        <v>0</v>
      </c>
      <c r="AA591">
        <f t="shared" si="984"/>
        <v>0</v>
      </c>
      <c r="AB591">
        <f t="shared" si="984"/>
        <v>0</v>
      </c>
      <c r="AC591">
        <f t="shared" si="984"/>
        <v>0</v>
      </c>
      <c r="AD591">
        <f t="shared" si="984"/>
        <v>0</v>
      </c>
      <c r="AE591">
        <f t="shared" si="984"/>
        <v>0</v>
      </c>
      <c r="AF591">
        <f t="shared" si="984"/>
        <v>0</v>
      </c>
      <c r="AG591">
        <f t="shared" si="984"/>
        <v>0</v>
      </c>
      <c r="AH591">
        <f t="shared" si="984"/>
        <v>0</v>
      </c>
      <c r="AJ591">
        <f t="shared" ref="AJ591:AU591" si="985">IF(E591=4.5,1,0)</f>
        <v>0</v>
      </c>
      <c r="AK591">
        <f t="shared" si="985"/>
        <v>0</v>
      </c>
      <c r="AL591">
        <f t="shared" si="985"/>
        <v>0</v>
      </c>
      <c r="AM591">
        <f t="shared" si="985"/>
        <v>0</v>
      </c>
      <c r="AN591">
        <f t="shared" si="985"/>
        <v>0</v>
      </c>
      <c r="AO591">
        <f t="shared" si="985"/>
        <v>0</v>
      </c>
      <c r="AP591">
        <f t="shared" si="985"/>
        <v>0</v>
      </c>
      <c r="AQ591">
        <f t="shared" si="985"/>
        <v>0</v>
      </c>
      <c r="AR591">
        <f t="shared" si="985"/>
        <v>0</v>
      </c>
      <c r="AS591">
        <f t="shared" si="985"/>
        <v>0</v>
      </c>
      <c r="AT591">
        <f t="shared" si="985"/>
        <v>0</v>
      </c>
      <c r="AU591">
        <f t="shared" si="985"/>
        <v>0</v>
      </c>
      <c r="BK591" s="346"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5">
      <c r="A592" s="348"/>
      <c r="B592" s="351"/>
      <c r="C592" s="341"/>
      <c r="D592" s="176" t="s">
        <v>42</v>
      </c>
      <c r="E592" s="252"/>
      <c r="F592" s="252"/>
      <c r="G592" s="252"/>
      <c r="H592" s="252"/>
      <c r="I592" s="252"/>
      <c r="J592" s="252"/>
      <c r="K592" s="252"/>
      <c r="L592" s="252"/>
      <c r="M592" s="175"/>
      <c r="N592" s="175"/>
      <c r="O592" s="175"/>
      <c r="P592" s="175"/>
      <c r="Q592" s="183"/>
      <c r="R592" s="35">
        <f>IF(R591&lt;15,0,IF(R591&lt;30,1,IF(R591&lt;45,2,3)))</f>
        <v>0</v>
      </c>
      <c r="S592" s="344"/>
      <c r="AY592" t="str">
        <f t="shared" ref="AY592:BJ592" si="986">IF(AY593="","",COUNTIF($E593:$P593,AY593))</f>
        <v/>
      </c>
      <c r="AZ592" t="str">
        <f t="shared" si="986"/>
        <v/>
      </c>
      <c r="BA592" t="str">
        <f t="shared" si="986"/>
        <v/>
      </c>
      <c r="BB592" t="str">
        <f t="shared" si="986"/>
        <v/>
      </c>
      <c r="BC592" t="str">
        <f t="shared" si="986"/>
        <v/>
      </c>
      <c r="BD592" t="str">
        <f t="shared" si="986"/>
        <v/>
      </c>
      <c r="BE592" t="str">
        <f t="shared" si="986"/>
        <v/>
      </c>
      <c r="BF592" t="str">
        <f t="shared" si="986"/>
        <v/>
      </c>
      <c r="BG592" t="str">
        <f t="shared" si="986"/>
        <v/>
      </c>
      <c r="BH592" t="str">
        <f t="shared" si="986"/>
        <v/>
      </c>
      <c r="BI592" t="str">
        <f t="shared" si="986"/>
        <v/>
      </c>
      <c r="BJ592" t="str">
        <f t="shared" si="986"/>
        <v/>
      </c>
      <c r="BK592" s="346"/>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5">
      <c r="A593" s="349"/>
      <c r="B593" s="352"/>
      <c r="C593" s="342"/>
      <c r="D593" s="177" t="s">
        <v>44</v>
      </c>
      <c r="E593" s="252" t="str">
        <f t="shared" ref="E593:P593" si="987">IF(E591&gt;0,1,"")</f>
        <v/>
      </c>
      <c r="F593" s="252" t="str">
        <f t="shared" si="987"/>
        <v/>
      </c>
      <c r="G593" s="252" t="str">
        <f t="shared" si="987"/>
        <v/>
      </c>
      <c r="H593" s="252" t="str">
        <f t="shared" si="987"/>
        <v/>
      </c>
      <c r="I593" s="252" t="str">
        <f t="shared" si="987"/>
        <v/>
      </c>
      <c r="J593" s="252" t="str">
        <f t="shared" si="987"/>
        <v/>
      </c>
      <c r="K593" s="252" t="str">
        <f t="shared" si="987"/>
        <v/>
      </c>
      <c r="L593" s="252" t="str">
        <f t="shared" si="987"/>
        <v/>
      </c>
      <c r="M593" s="175" t="str">
        <f t="shared" si="987"/>
        <v/>
      </c>
      <c r="N593" s="175" t="str">
        <f t="shared" si="987"/>
        <v/>
      </c>
      <c r="O593" s="175" t="str">
        <f t="shared" si="987"/>
        <v/>
      </c>
      <c r="P593" s="175" t="str">
        <f t="shared" si="987"/>
        <v/>
      </c>
      <c r="Q593" s="184" t="str">
        <f>IF(BK591="","",BK591)</f>
        <v/>
      </c>
      <c r="R593" s="38" t="str">
        <f>IF(BK591="","",BK591)</f>
        <v/>
      </c>
      <c r="S593" s="345"/>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6"/>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5">
      <c r="A594" s="347">
        <v>198</v>
      </c>
      <c r="B594" s="350"/>
      <c r="C594" s="340"/>
      <c r="D594" s="176" t="s">
        <v>38</v>
      </c>
      <c r="E594" s="252"/>
      <c r="F594" s="252"/>
      <c r="G594" s="252"/>
      <c r="H594" s="252"/>
      <c r="I594" s="252"/>
      <c r="J594" s="252"/>
      <c r="K594" s="252"/>
      <c r="L594" s="252"/>
      <c r="M594" s="175"/>
      <c r="N594" s="175"/>
      <c r="O594" s="175"/>
      <c r="P594" s="175"/>
      <c r="Q594" s="183" t="str">
        <f>IF(BK594="","",BX596)</f>
        <v/>
      </c>
      <c r="R594" s="172"/>
      <c r="S594" s="343" t="str">
        <f>IF((COUNTBLANK(E594:Q594)+COUNTBLANK(E595:Q595)+COUNTBLANK(E596:Q596))/3=COUNTBLANK(E594:Q594),"","Bitte alle drei Zeilen ausfüllen")</f>
        <v/>
      </c>
      <c r="W594">
        <f t="shared" ref="W594:AH594" si="988">IF(E594=4.5,E595,0)</f>
        <v>0</v>
      </c>
      <c r="X594">
        <f t="shared" si="988"/>
        <v>0</v>
      </c>
      <c r="Y594">
        <f t="shared" si="988"/>
        <v>0</v>
      </c>
      <c r="Z594">
        <f t="shared" si="988"/>
        <v>0</v>
      </c>
      <c r="AA594">
        <f t="shared" si="988"/>
        <v>0</v>
      </c>
      <c r="AB594">
        <f t="shared" si="988"/>
        <v>0</v>
      </c>
      <c r="AC594">
        <f t="shared" si="988"/>
        <v>0</v>
      </c>
      <c r="AD594">
        <f t="shared" si="988"/>
        <v>0</v>
      </c>
      <c r="AE594">
        <f t="shared" si="988"/>
        <v>0</v>
      </c>
      <c r="AF594">
        <f t="shared" si="988"/>
        <v>0</v>
      </c>
      <c r="AG594">
        <f t="shared" si="988"/>
        <v>0</v>
      </c>
      <c r="AH594">
        <f t="shared" si="988"/>
        <v>0</v>
      </c>
      <c r="AJ594">
        <f t="shared" ref="AJ594:AU594" si="989">IF(E594=4.5,1,0)</f>
        <v>0</v>
      </c>
      <c r="AK594">
        <f t="shared" si="989"/>
        <v>0</v>
      </c>
      <c r="AL594">
        <f t="shared" si="989"/>
        <v>0</v>
      </c>
      <c r="AM594">
        <f t="shared" si="989"/>
        <v>0</v>
      </c>
      <c r="AN594">
        <f t="shared" si="989"/>
        <v>0</v>
      </c>
      <c r="AO594">
        <f t="shared" si="989"/>
        <v>0</v>
      </c>
      <c r="AP594">
        <f t="shared" si="989"/>
        <v>0</v>
      </c>
      <c r="AQ594">
        <f t="shared" si="989"/>
        <v>0</v>
      </c>
      <c r="AR594">
        <f t="shared" si="989"/>
        <v>0</v>
      </c>
      <c r="AS594">
        <f t="shared" si="989"/>
        <v>0</v>
      </c>
      <c r="AT594">
        <f t="shared" si="989"/>
        <v>0</v>
      </c>
      <c r="AU594">
        <f t="shared" si="989"/>
        <v>0</v>
      </c>
      <c r="BK594" s="346"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5">
      <c r="A595" s="348"/>
      <c r="B595" s="351"/>
      <c r="C595" s="341"/>
      <c r="D595" s="176" t="s">
        <v>42</v>
      </c>
      <c r="E595" s="252"/>
      <c r="F595" s="252"/>
      <c r="G595" s="252"/>
      <c r="H595" s="252"/>
      <c r="I595" s="252"/>
      <c r="J595" s="252"/>
      <c r="K595" s="252"/>
      <c r="L595" s="252"/>
      <c r="M595" s="175"/>
      <c r="N595" s="175"/>
      <c r="O595" s="175"/>
      <c r="P595" s="175"/>
      <c r="Q595" s="183"/>
      <c r="R595" s="35">
        <f>IF(R594&lt;15,0,IF(R594&lt;30,1,IF(R594&lt;45,2,3)))</f>
        <v>0</v>
      </c>
      <c r="S595" s="344"/>
      <c r="AY595" t="str">
        <f t="shared" ref="AY595:BJ595" si="990">IF(AY596="","",COUNTIF($E596:$P596,AY596))</f>
        <v/>
      </c>
      <c r="AZ595" t="str">
        <f t="shared" si="990"/>
        <v/>
      </c>
      <c r="BA595" t="str">
        <f t="shared" si="990"/>
        <v/>
      </c>
      <c r="BB595" t="str">
        <f t="shared" si="990"/>
        <v/>
      </c>
      <c r="BC595" t="str">
        <f t="shared" si="990"/>
        <v/>
      </c>
      <c r="BD595" t="str">
        <f t="shared" si="990"/>
        <v/>
      </c>
      <c r="BE595" t="str">
        <f t="shared" si="990"/>
        <v/>
      </c>
      <c r="BF595" t="str">
        <f t="shared" si="990"/>
        <v/>
      </c>
      <c r="BG595" t="str">
        <f t="shared" si="990"/>
        <v/>
      </c>
      <c r="BH595" t="str">
        <f t="shared" si="990"/>
        <v/>
      </c>
      <c r="BI595" t="str">
        <f t="shared" si="990"/>
        <v/>
      </c>
      <c r="BJ595" t="str">
        <f t="shared" si="990"/>
        <v/>
      </c>
      <c r="BK595" s="346"/>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5">
      <c r="A596" s="349"/>
      <c r="B596" s="352"/>
      <c r="C596" s="342"/>
      <c r="D596" s="177" t="s">
        <v>44</v>
      </c>
      <c r="E596" s="252" t="str">
        <f t="shared" ref="E596:P596" si="991">IF(E594&gt;0,1,"")</f>
        <v/>
      </c>
      <c r="F596" s="252" t="str">
        <f t="shared" si="991"/>
        <v/>
      </c>
      <c r="G596" s="252" t="str">
        <f t="shared" si="991"/>
        <v/>
      </c>
      <c r="H596" s="252" t="str">
        <f t="shared" si="991"/>
        <v/>
      </c>
      <c r="I596" s="252" t="str">
        <f t="shared" si="991"/>
        <v/>
      </c>
      <c r="J596" s="252" t="str">
        <f t="shared" si="991"/>
        <v/>
      </c>
      <c r="K596" s="252" t="str">
        <f t="shared" si="991"/>
        <v/>
      </c>
      <c r="L596" s="252" t="str">
        <f t="shared" si="991"/>
        <v/>
      </c>
      <c r="M596" s="175" t="str">
        <f t="shared" si="991"/>
        <v/>
      </c>
      <c r="N596" s="175" t="str">
        <f t="shared" si="991"/>
        <v/>
      </c>
      <c r="O596" s="175" t="str">
        <f t="shared" si="991"/>
        <v/>
      </c>
      <c r="P596" s="175" t="str">
        <f t="shared" si="991"/>
        <v/>
      </c>
      <c r="Q596" s="184" t="str">
        <f>IF(BK594="","",BK594)</f>
        <v/>
      </c>
      <c r="R596" s="38" t="str">
        <f>IF(BK594="","",BK594)</f>
        <v/>
      </c>
      <c r="S596" s="345"/>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6"/>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5">
      <c r="A597" s="347">
        <v>199</v>
      </c>
      <c r="B597" s="350"/>
      <c r="C597" s="340"/>
      <c r="D597" s="176" t="s">
        <v>38</v>
      </c>
      <c r="E597" s="252"/>
      <c r="F597" s="252"/>
      <c r="G597" s="252"/>
      <c r="H597" s="252"/>
      <c r="I597" s="252"/>
      <c r="J597" s="252"/>
      <c r="K597" s="252"/>
      <c r="L597" s="252"/>
      <c r="M597" s="175"/>
      <c r="N597" s="175"/>
      <c r="O597" s="175"/>
      <c r="P597" s="175"/>
      <c r="Q597" s="183" t="str">
        <f>IF(BK597="","",BX599)</f>
        <v/>
      </c>
      <c r="R597" s="172"/>
      <c r="S597" s="343" t="str">
        <f>IF((COUNTBLANK(E597:Q597)+COUNTBLANK(E598:Q598)+COUNTBLANK(E599:Q599))/3=COUNTBLANK(E597:Q597),"","Bitte alle drei Zeilen ausfüllen")</f>
        <v/>
      </c>
      <c r="W597">
        <f t="shared" ref="W597:AH597" si="992">IF(E597=4.5,E598,0)</f>
        <v>0</v>
      </c>
      <c r="X597">
        <f t="shared" si="992"/>
        <v>0</v>
      </c>
      <c r="Y597">
        <f t="shared" si="992"/>
        <v>0</v>
      </c>
      <c r="Z597">
        <f t="shared" si="992"/>
        <v>0</v>
      </c>
      <c r="AA597">
        <f t="shared" si="992"/>
        <v>0</v>
      </c>
      <c r="AB597">
        <f t="shared" si="992"/>
        <v>0</v>
      </c>
      <c r="AC597">
        <f t="shared" si="992"/>
        <v>0</v>
      </c>
      <c r="AD597">
        <f t="shared" si="992"/>
        <v>0</v>
      </c>
      <c r="AE597">
        <f t="shared" si="992"/>
        <v>0</v>
      </c>
      <c r="AF597">
        <f t="shared" si="992"/>
        <v>0</v>
      </c>
      <c r="AG597">
        <f t="shared" si="992"/>
        <v>0</v>
      </c>
      <c r="AH597">
        <f t="shared" si="992"/>
        <v>0</v>
      </c>
      <c r="AJ597">
        <f t="shared" ref="AJ597:AU597" si="993">IF(E597=4.5,1,0)</f>
        <v>0</v>
      </c>
      <c r="AK597">
        <f t="shared" si="993"/>
        <v>0</v>
      </c>
      <c r="AL597">
        <f t="shared" si="993"/>
        <v>0</v>
      </c>
      <c r="AM597">
        <f t="shared" si="993"/>
        <v>0</v>
      </c>
      <c r="AN597">
        <f t="shared" si="993"/>
        <v>0</v>
      </c>
      <c r="AO597">
        <f t="shared" si="993"/>
        <v>0</v>
      </c>
      <c r="AP597">
        <f t="shared" si="993"/>
        <v>0</v>
      </c>
      <c r="AQ597">
        <f t="shared" si="993"/>
        <v>0</v>
      </c>
      <c r="AR597">
        <f t="shared" si="993"/>
        <v>0</v>
      </c>
      <c r="AS597">
        <f t="shared" si="993"/>
        <v>0</v>
      </c>
      <c r="AT597">
        <f t="shared" si="993"/>
        <v>0</v>
      </c>
      <c r="AU597">
        <f t="shared" si="993"/>
        <v>0</v>
      </c>
      <c r="BK597" s="346"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5">
      <c r="A598" s="348"/>
      <c r="B598" s="351"/>
      <c r="C598" s="341"/>
      <c r="D598" s="176" t="s">
        <v>42</v>
      </c>
      <c r="E598" s="252"/>
      <c r="F598" s="252"/>
      <c r="G598" s="252"/>
      <c r="H598" s="252"/>
      <c r="I598" s="252"/>
      <c r="J598" s="252"/>
      <c r="K598" s="252"/>
      <c r="L598" s="252"/>
      <c r="M598" s="175"/>
      <c r="N598" s="175"/>
      <c r="O598" s="175"/>
      <c r="P598" s="175"/>
      <c r="Q598" s="183"/>
      <c r="R598" s="35">
        <f>IF(R597&lt;15,0,IF(R597&lt;30,1,IF(R597&lt;45,2,3)))</f>
        <v>0</v>
      </c>
      <c r="S598" s="344"/>
      <c r="AY598" t="str">
        <f t="shared" ref="AY598:BJ598" si="994">IF(AY599="","",COUNTIF($E599:$P599,AY599))</f>
        <v/>
      </c>
      <c r="AZ598" t="str">
        <f t="shared" si="994"/>
        <v/>
      </c>
      <c r="BA598" t="str">
        <f t="shared" si="994"/>
        <v/>
      </c>
      <c r="BB598" t="str">
        <f t="shared" si="994"/>
        <v/>
      </c>
      <c r="BC598" t="str">
        <f t="shared" si="994"/>
        <v/>
      </c>
      <c r="BD598" t="str">
        <f t="shared" si="994"/>
        <v/>
      </c>
      <c r="BE598" t="str">
        <f t="shared" si="994"/>
        <v/>
      </c>
      <c r="BF598" t="str">
        <f t="shared" si="994"/>
        <v/>
      </c>
      <c r="BG598" t="str">
        <f t="shared" si="994"/>
        <v/>
      </c>
      <c r="BH598" t="str">
        <f t="shared" si="994"/>
        <v/>
      </c>
      <c r="BI598" t="str">
        <f t="shared" si="994"/>
        <v/>
      </c>
      <c r="BJ598" t="str">
        <f t="shared" si="994"/>
        <v/>
      </c>
      <c r="BK598" s="346"/>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5">
      <c r="A599" s="349"/>
      <c r="B599" s="352"/>
      <c r="C599" s="342"/>
      <c r="D599" s="177" t="s">
        <v>44</v>
      </c>
      <c r="E599" s="252" t="str">
        <f t="shared" ref="E599:P599" si="995">IF(E597&gt;0,1,"")</f>
        <v/>
      </c>
      <c r="F599" s="252" t="str">
        <f t="shared" si="995"/>
        <v/>
      </c>
      <c r="G599" s="252" t="str">
        <f t="shared" si="995"/>
        <v/>
      </c>
      <c r="H599" s="252" t="str">
        <f t="shared" si="995"/>
        <v/>
      </c>
      <c r="I599" s="252" t="str">
        <f t="shared" si="995"/>
        <v/>
      </c>
      <c r="J599" s="252" t="str">
        <f t="shared" si="995"/>
        <v/>
      </c>
      <c r="K599" s="252" t="str">
        <f t="shared" si="995"/>
        <v/>
      </c>
      <c r="L599" s="252" t="str">
        <f t="shared" si="995"/>
        <v/>
      </c>
      <c r="M599" s="175" t="str">
        <f t="shared" si="995"/>
        <v/>
      </c>
      <c r="N599" s="175" t="str">
        <f t="shared" si="995"/>
        <v/>
      </c>
      <c r="O599" s="175" t="str">
        <f t="shared" si="995"/>
        <v/>
      </c>
      <c r="P599" s="175" t="str">
        <f t="shared" si="995"/>
        <v/>
      </c>
      <c r="Q599" s="184" t="str">
        <f>IF(BK597="","",BK597)</f>
        <v/>
      </c>
      <c r="R599" s="38" t="str">
        <f>IF(BK597="","",BK597)</f>
        <v/>
      </c>
      <c r="S599" s="345"/>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6"/>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5">
      <c r="A600" s="347">
        <v>200</v>
      </c>
      <c r="B600" s="350"/>
      <c r="C600" s="340"/>
      <c r="D600" s="176" t="s">
        <v>38</v>
      </c>
      <c r="E600" s="252"/>
      <c r="F600" s="252"/>
      <c r="G600" s="252"/>
      <c r="H600" s="252"/>
      <c r="I600" s="252"/>
      <c r="J600" s="252"/>
      <c r="K600" s="252"/>
      <c r="L600" s="252"/>
      <c r="M600" s="175"/>
      <c r="N600" s="175"/>
      <c r="O600" s="175"/>
      <c r="P600" s="175"/>
      <c r="Q600" s="183" t="str">
        <f>IF(BK600="","",BX602)</f>
        <v/>
      </c>
      <c r="R600" s="172"/>
      <c r="S600" s="343" t="str">
        <f>IF((COUNTBLANK(E600:Q600)+COUNTBLANK(E601:Q601)+COUNTBLANK(E602:Q602))/3=COUNTBLANK(E600:Q600),"","Bitte alle drei Zeilen ausfüllen")</f>
        <v/>
      </c>
      <c r="W600">
        <f t="shared" ref="W600:AH600" si="996">IF(E600=4.5,E601,0)</f>
        <v>0</v>
      </c>
      <c r="X600">
        <f t="shared" si="996"/>
        <v>0</v>
      </c>
      <c r="Y600">
        <f t="shared" si="996"/>
        <v>0</v>
      </c>
      <c r="Z600">
        <f t="shared" si="996"/>
        <v>0</v>
      </c>
      <c r="AA600">
        <f t="shared" si="996"/>
        <v>0</v>
      </c>
      <c r="AB600">
        <f t="shared" si="996"/>
        <v>0</v>
      </c>
      <c r="AC600">
        <f t="shared" si="996"/>
        <v>0</v>
      </c>
      <c r="AD600">
        <f t="shared" si="996"/>
        <v>0</v>
      </c>
      <c r="AE600">
        <f t="shared" si="996"/>
        <v>0</v>
      </c>
      <c r="AF600">
        <f t="shared" si="996"/>
        <v>0</v>
      </c>
      <c r="AG600">
        <f t="shared" si="996"/>
        <v>0</v>
      </c>
      <c r="AH600">
        <f t="shared" si="996"/>
        <v>0</v>
      </c>
      <c r="AJ600">
        <f t="shared" ref="AJ600:AU600" si="997">IF(E600=4.5,1,0)</f>
        <v>0</v>
      </c>
      <c r="AK600">
        <f t="shared" si="997"/>
        <v>0</v>
      </c>
      <c r="AL600">
        <f t="shared" si="997"/>
        <v>0</v>
      </c>
      <c r="AM600">
        <f t="shared" si="997"/>
        <v>0</v>
      </c>
      <c r="AN600">
        <f t="shared" si="997"/>
        <v>0</v>
      </c>
      <c r="AO600">
        <f t="shared" si="997"/>
        <v>0</v>
      </c>
      <c r="AP600">
        <f t="shared" si="997"/>
        <v>0</v>
      </c>
      <c r="AQ600">
        <f t="shared" si="997"/>
        <v>0</v>
      </c>
      <c r="AR600">
        <f t="shared" si="997"/>
        <v>0</v>
      </c>
      <c r="AS600">
        <f t="shared" si="997"/>
        <v>0</v>
      </c>
      <c r="AT600">
        <f t="shared" si="997"/>
        <v>0</v>
      </c>
      <c r="AU600">
        <f t="shared" si="997"/>
        <v>0</v>
      </c>
      <c r="BK600" s="346"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5">
      <c r="A601" s="348"/>
      <c r="B601" s="351"/>
      <c r="C601" s="341"/>
      <c r="D601" s="176" t="s">
        <v>42</v>
      </c>
      <c r="E601" s="252"/>
      <c r="F601" s="252"/>
      <c r="G601" s="252"/>
      <c r="H601" s="252"/>
      <c r="I601" s="252"/>
      <c r="J601" s="252"/>
      <c r="K601" s="252"/>
      <c r="L601" s="252"/>
      <c r="M601" s="175"/>
      <c r="N601" s="175"/>
      <c r="O601" s="175"/>
      <c r="P601" s="175"/>
      <c r="Q601" s="183"/>
      <c r="R601" s="35">
        <f>IF(R600&lt;15,0,IF(R600&lt;30,1,IF(R600&lt;45,2,3)))</f>
        <v>0</v>
      </c>
      <c r="S601" s="344"/>
      <c r="AY601" t="str">
        <f t="shared" ref="AY601:BJ601" si="998">IF(AY602="","",COUNTIF($E602:$P602,AY602))</f>
        <v/>
      </c>
      <c r="AZ601" t="str">
        <f t="shared" si="998"/>
        <v/>
      </c>
      <c r="BA601" t="str">
        <f t="shared" si="998"/>
        <v/>
      </c>
      <c r="BB601" t="str">
        <f t="shared" si="998"/>
        <v/>
      </c>
      <c r="BC601" t="str">
        <f t="shared" si="998"/>
        <v/>
      </c>
      <c r="BD601" t="str">
        <f t="shared" si="998"/>
        <v/>
      </c>
      <c r="BE601" t="str">
        <f t="shared" si="998"/>
        <v/>
      </c>
      <c r="BF601" t="str">
        <f t="shared" si="998"/>
        <v/>
      </c>
      <c r="BG601" t="str">
        <f t="shared" si="998"/>
        <v/>
      </c>
      <c r="BH601" t="str">
        <f t="shared" si="998"/>
        <v/>
      </c>
      <c r="BI601" t="str">
        <f t="shared" si="998"/>
        <v/>
      </c>
      <c r="BJ601" t="str">
        <f t="shared" si="998"/>
        <v/>
      </c>
      <c r="BK601" s="346"/>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5">
      <c r="A602" s="349"/>
      <c r="B602" s="352"/>
      <c r="C602" s="342"/>
      <c r="D602" s="177" t="s">
        <v>44</v>
      </c>
      <c r="E602" s="252" t="str">
        <f t="shared" ref="E602:P602" si="999">IF(E600&gt;0,1,"")</f>
        <v/>
      </c>
      <c r="F602" s="252" t="str">
        <f t="shared" si="999"/>
        <v/>
      </c>
      <c r="G602" s="252" t="str">
        <f t="shared" si="999"/>
        <v/>
      </c>
      <c r="H602" s="252" t="str">
        <f t="shared" si="999"/>
        <v/>
      </c>
      <c r="I602" s="252" t="str">
        <f t="shared" si="999"/>
        <v/>
      </c>
      <c r="J602" s="252" t="str">
        <f t="shared" si="999"/>
        <v/>
      </c>
      <c r="K602" s="252" t="str">
        <f t="shared" si="999"/>
        <v/>
      </c>
      <c r="L602" s="252" t="str">
        <f t="shared" si="999"/>
        <v/>
      </c>
      <c r="M602" s="175" t="str">
        <f t="shared" si="999"/>
        <v/>
      </c>
      <c r="N602" s="175" t="str">
        <f t="shared" si="999"/>
        <v/>
      </c>
      <c r="O602" s="175" t="str">
        <f t="shared" si="999"/>
        <v/>
      </c>
      <c r="P602" s="175" t="str">
        <f t="shared" si="999"/>
        <v/>
      </c>
      <c r="Q602" s="184" t="str">
        <f>IF(BK600="","",BK600)</f>
        <v/>
      </c>
      <c r="R602" s="38" t="str">
        <f>IF(BK600="","",BK600)</f>
        <v/>
      </c>
      <c r="S602" s="345"/>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6"/>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5">
      <c r="A603" s="347">
        <v>201</v>
      </c>
      <c r="B603" s="350"/>
      <c r="C603" s="340"/>
      <c r="D603" s="176" t="s">
        <v>38</v>
      </c>
      <c r="E603" s="252"/>
      <c r="F603" s="252"/>
      <c r="G603" s="252"/>
      <c r="H603" s="252"/>
      <c r="I603" s="252"/>
      <c r="J603" s="252"/>
      <c r="K603" s="252"/>
      <c r="L603" s="252"/>
      <c r="M603" s="175"/>
      <c r="N603" s="175"/>
      <c r="O603" s="175"/>
      <c r="P603" s="175"/>
      <c r="Q603" s="183" t="str">
        <f>IF(BK603="","",BX605)</f>
        <v/>
      </c>
      <c r="R603" s="172"/>
      <c r="S603" s="343" t="str">
        <f>IF((COUNTBLANK(E603:Q603)+COUNTBLANK(E604:Q604)+COUNTBLANK(E605:Q605))/3=COUNTBLANK(E603:Q603),"","Bitte alle drei Zeilen ausfüllen")</f>
        <v/>
      </c>
      <c r="W603">
        <f t="shared" ref="W603:AH603" si="1000">IF(E603=4.5,E604,0)</f>
        <v>0</v>
      </c>
      <c r="X603">
        <f t="shared" si="1000"/>
        <v>0</v>
      </c>
      <c r="Y603">
        <f t="shared" si="1000"/>
        <v>0</v>
      </c>
      <c r="Z603">
        <f t="shared" si="1000"/>
        <v>0</v>
      </c>
      <c r="AA603">
        <f t="shared" si="1000"/>
        <v>0</v>
      </c>
      <c r="AB603">
        <f t="shared" si="1000"/>
        <v>0</v>
      </c>
      <c r="AC603">
        <f t="shared" si="1000"/>
        <v>0</v>
      </c>
      <c r="AD603">
        <f t="shared" si="1000"/>
        <v>0</v>
      </c>
      <c r="AE603">
        <f t="shared" si="1000"/>
        <v>0</v>
      </c>
      <c r="AF603">
        <f t="shared" si="1000"/>
        <v>0</v>
      </c>
      <c r="AG603">
        <f t="shared" si="1000"/>
        <v>0</v>
      </c>
      <c r="AH603">
        <f t="shared" si="1000"/>
        <v>0</v>
      </c>
      <c r="AJ603">
        <f t="shared" ref="AJ603:AU603" si="1001">IF(E603=4.5,1,0)</f>
        <v>0</v>
      </c>
      <c r="AK603">
        <f t="shared" si="1001"/>
        <v>0</v>
      </c>
      <c r="AL603">
        <f t="shared" si="1001"/>
        <v>0</v>
      </c>
      <c r="AM603">
        <f t="shared" si="1001"/>
        <v>0</v>
      </c>
      <c r="AN603">
        <f t="shared" si="1001"/>
        <v>0</v>
      </c>
      <c r="AO603">
        <f t="shared" si="1001"/>
        <v>0</v>
      </c>
      <c r="AP603">
        <f t="shared" si="1001"/>
        <v>0</v>
      </c>
      <c r="AQ603">
        <f t="shared" si="1001"/>
        <v>0</v>
      </c>
      <c r="AR603">
        <f t="shared" si="1001"/>
        <v>0</v>
      </c>
      <c r="AS603">
        <f t="shared" si="1001"/>
        <v>0</v>
      </c>
      <c r="AT603">
        <f t="shared" si="1001"/>
        <v>0</v>
      </c>
      <c r="AU603">
        <f t="shared" si="1001"/>
        <v>0</v>
      </c>
      <c r="BK603" s="346"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5">
      <c r="A604" s="348"/>
      <c r="B604" s="351"/>
      <c r="C604" s="341"/>
      <c r="D604" s="176" t="s">
        <v>42</v>
      </c>
      <c r="E604" s="252"/>
      <c r="F604" s="252"/>
      <c r="G604" s="252"/>
      <c r="H604" s="252"/>
      <c r="I604" s="252"/>
      <c r="J604" s="252"/>
      <c r="K604" s="252"/>
      <c r="L604" s="252"/>
      <c r="M604" s="175"/>
      <c r="N604" s="175"/>
      <c r="O604" s="175"/>
      <c r="P604" s="175"/>
      <c r="Q604" s="183"/>
      <c r="R604" s="35">
        <f>IF(R603&lt;15,0,IF(R603&lt;30,1,IF(R603&lt;45,2,3)))</f>
        <v>0</v>
      </c>
      <c r="S604" s="344"/>
      <c r="AY604" t="str">
        <f t="shared" ref="AY604:BJ604" si="1002">IF(AY605="","",COUNTIF($E605:$P605,AY605))</f>
        <v/>
      </c>
      <c r="AZ604" t="str">
        <f t="shared" si="1002"/>
        <v/>
      </c>
      <c r="BA604" t="str">
        <f t="shared" si="1002"/>
        <v/>
      </c>
      <c r="BB604" t="str">
        <f t="shared" si="1002"/>
        <v/>
      </c>
      <c r="BC604" t="str">
        <f t="shared" si="1002"/>
        <v/>
      </c>
      <c r="BD604" t="str">
        <f t="shared" si="1002"/>
        <v/>
      </c>
      <c r="BE604" t="str">
        <f t="shared" si="1002"/>
        <v/>
      </c>
      <c r="BF604" t="str">
        <f t="shared" si="1002"/>
        <v/>
      </c>
      <c r="BG604" t="str">
        <f t="shared" si="1002"/>
        <v/>
      </c>
      <c r="BH604" t="str">
        <f t="shared" si="1002"/>
        <v/>
      </c>
      <c r="BI604" t="str">
        <f t="shared" si="1002"/>
        <v/>
      </c>
      <c r="BJ604" t="str">
        <f t="shared" si="1002"/>
        <v/>
      </c>
      <c r="BK604" s="346"/>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5">
      <c r="A605" s="349"/>
      <c r="B605" s="352"/>
      <c r="C605" s="342"/>
      <c r="D605" s="177" t="s">
        <v>44</v>
      </c>
      <c r="E605" s="252" t="str">
        <f t="shared" ref="E605:P605" si="1003">IF(E603&gt;0,1,"")</f>
        <v/>
      </c>
      <c r="F605" s="252" t="str">
        <f t="shared" si="1003"/>
        <v/>
      </c>
      <c r="G605" s="252" t="str">
        <f t="shared" si="1003"/>
        <v/>
      </c>
      <c r="H605" s="252" t="str">
        <f t="shared" si="1003"/>
        <v/>
      </c>
      <c r="I605" s="252" t="str">
        <f t="shared" si="1003"/>
        <v/>
      </c>
      <c r="J605" s="252" t="str">
        <f t="shared" si="1003"/>
        <v/>
      </c>
      <c r="K605" s="252" t="str">
        <f t="shared" si="1003"/>
        <v/>
      </c>
      <c r="L605" s="252" t="str">
        <f t="shared" si="1003"/>
        <v/>
      </c>
      <c r="M605" s="175" t="str">
        <f t="shared" si="1003"/>
        <v/>
      </c>
      <c r="N605" s="175" t="str">
        <f t="shared" si="1003"/>
        <v/>
      </c>
      <c r="O605" s="175" t="str">
        <f t="shared" si="1003"/>
        <v/>
      </c>
      <c r="P605" s="175" t="str">
        <f t="shared" si="1003"/>
        <v/>
      </c>
      <c r="Q605" s="184" t="str">
        <f>IF(BK603="","",BK603)</f>
        <v/>
      </c>
      <c r="R605" s="38" t="str">
        <f>IF(BK603="","",BK603)</f>
        <v/>
      </c>
      <c r="S605" s="345"/>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6"/>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5">
      <c r="A606" s="347">
        <v>202</v>
      </c>
      <c r="B606" s="350"/>
      <c r="C606" s="340"/>
      <c r="D606" s="176" t="s">
        <v>38</v>
      </c>
      <c r="E606" s="252"/>
      <c r="F606" s="252"/>
      <c r="G606" s="252"/>
      <c r="H606" s="252"/>
      <c r="I606" s="252"/>
      <c r="J606" s="252"/>
      <c r="K606" s="252"/>
      <c r="L606" s="252"/>
      <c r="M606" s="175"/>
      <c r="N606" s="175"/>
      <c r="O606" s="175"/>
      <c r="P606" s="175"/>
      <c r="Q606" s="183" t="str">
        <f>IF(BK606="","",BX608)</f>
        <v/>
      </c>
      <c r="R606" s="172"/>
      <c r="S606" s="343" t="str">
        <f>IF((COUNTBLANK(E606:Q606)+COUNTBLANK(E607:Q607)+COUNTBLANK(E608:Q608))/3=COUNTBLANK(E606:Q606),"","Bitte alle drei Zeilen ausfüllen")</f>
        <v/>
      </c>
      <c r="W606">
        <f t="shared" ref="W606:AH606" si="1004">IF(E606=4.5,E607,0)</f>
        <v>0</v>
      </c>
      <c r="X606">
        <f t="shared" si="1004"/>
        <v>0</v>
      </c>
      <c r="Y606">
        <f t="shared" si="1004"/>
        <v>0</v>
      </c>
      <c r="Z606">
        <f t="shared" si="1004"/>
        <v>0</v>
      </c>
      <c r="AA606">
        <f t="shared" si="1004"/>
        <v>0</v>
      </c>
      <c r="AB606">
        <f t="shared" si="1004"/>
        <v>0</v>
      </c>
      <c r="AC606">
        <f t="shared" si="1004"/>
        <v>0</v>
      </c>
      <c r="AD606">
        <f t="shared" si="1004"/>
        <v>0</v>
      </c>
      <c r="AE606">
        <f t="shared" si="1004"/>
        <v>0</v>
      </c>
      <c r="AF606">
        <f t="shared" si="1004"/>
        <v>0</v>
      </c>
      <c r="AG606">
        <f t="shared" si="1004"/>
        <v>0</v>
      </c>
      <c r="AH606">
        <f t="shared" si="1004"/>
        <v>0</v>
      </c>
      <c r="AJ606">
        <f t="shared" ref="AJ606:AU606" si="1005">IF(E606=4.5,1,0)</f>
        <v>0</v>
      </c>
      <c r="AK606">
        <f t="shared" si="1005"/>
        <v>0</v>
      </c>
      <c r="AL606">
        <f t="shared" si="1005"/>
        <v>0</v>
      </c>
      <c r="AM606">
        <f t="shared" si="1005"/>
        <v>0</v>
      </c>
      <c r="AN606">
        <f t="shared" si="1005"/>
        <v>0</v>
      </c>
      <c r="AO606">
        <f t="shared" si="1005"/>
        <v>0</v>
      </c>
      <c r="AP606">
        <f t="shared" si="1005"/>
        <v>0</v>
      </c>
      <c r="AQ606">
        <f t="shared" si="1005"/>
        <v>0</v>
      </c>
      <c r="AR606">
        <f t="shared" si="1005"/>
        <v>0</v>
      </c>
      <c r="AS606">
        <f t="shared" si="1005"/>
        <v>0</v>
      </c>
      <c r="AT606">
        <f t="shared" si="1005"/>
        <v>0</v>
      </c>
      <c r="AU606">
        <f t="shared" si="1005"/>
        <v>0</v>
      </c>
      <c r="BK606" s="346"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5">
      <c r="A607" s="348"/>
      <c r="B607" s="351"/>
      <c r="C607" s="341"/>
      <c r="D607" s="176" t="s">
        <v>42</v>
      </c>
      <c r="E607" s="252"/>
      <c r="F607" s="252"/>
      <c r="G607" s="252"/>
      <c r="H607" s="252"/>
      <c r="I607" s="252"/>
      <c r="J607" s="252"/>
      <c r="K607" s="252"/>
      <c r="L607" s="252"/>
      <c r="M607" s="175"/>
      <c r="N607" s="175"/>
      <c r="O607" s="175"/>
      <c r="P607" s="175"/>
      <c r="Q607" s="183"/>
      <c r="R607" s="35">
        <f>IF(R606&lt;15,0,IF(R606&lt;30,1,IF(R606&lt;45,2,3)))</f>
        <v>0</v>
      </c>
      <c r="S607" s="344"/>
      <c r="AY607" t="str">
        <f t="shared" ref="AY607:BJ607" si="1006">IF(AY608="","",COUNTIF($E608:$P608,AY608))</f>
        <v/>
      </c>
      <c r="AZ607" t="str">
        <f t="shared" si="1006"/>
        <v/>
      </c>
      <c r="BA607" t="str">
        <f t="shared" si="1006"/>
        <v/>
      </c>
      <c r="BB607" t="str">
        <f t="shared" si="1006"/>
        <v/>
      </c>
      <c r="BC607" t="str">
        <f t="shared" si="1006"/>
        <v/>
      </c>
      <c r="BD607" t="str">
        <f t="shared" si="1006"/>
        <v/>
      </c>
      <c r="BE607" t="str">
        <f t="shared" si="1006"/>
        <v/>
      </c>
      <c r="BF607" t="str">
        <f t="shared" si="1006"/>
        <v/>
      </c>
      <c r="BG607" t="str">
        <f t="shared" si="1006"/>
        <v/>
      </c>
      <c r="BH607" t="str">
        <f t="shared" si="1006"/>
        <v/>
      </c>
      <c r="BI607" t="str">
        <f t="shared" si="1006"/>
        <v/>
      </c>
      <c r="BJ607" t="str">
        <f t="shared" si="1006"/>
        <v/>
      </c>
      <c r="BK607" s="346"/>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5">
      <c r="A608" s="349"/>
      <c r="B608" s="352"/>
      <c r="C608" s="342"/>
      <c r="D608" s="177" t="s">
        <v>44</v>
      </c>
      <c r="E608" s="252" t="str">
        <f t="shared" ref="E608:P608" si="1007">IF(E606&gt;0,1,"")</f>
        <v/>
      </c>
      <c r="F608" s="252" t="str">
        <f t="shared" si="1007"/>
        <v/>
      </c>
      <c r="G608" s="252" t="str">
        <f t="shared" si="1007"/>
        <v/>
      </c>
      <c r="H608" s="252" t="str">
        <f t="shared" si="1007"/>
        <v/>
      </c>
      <c r="I608" s="252" t="str">
        <f t="shared" si="1007"/>
        <v/>
      </c>
      <c r="J608" s="252" t="str">
        <f t="shared" si="1007"/>
        <v/>
      </c>
      <c r="K608" s="252" t="str">
        <f t="shared" si="1007"/>
        <v/>
      </c>
      <c r="L608" s="252" t="str">
        <f t="shared" si="1007"/>
        <v/>
      </c>
      <c r="M608" s="175" t="str">
        <f t="shared" si="1007"/>
        <v/>
      </c>
      <c r="N608" s="175" t="str">
        <f t="shared" si="1007"/>
        <v/>
      </c>
      <c r="O608" s="175" t="str">
        <f t="shared" si="1007"/>
        <v/>
      </c>
      <c r="P608" s="175" t="str">
        <f t="shared" si="1007"/>
        <v/>
      </c>
      <c r="Q608" s="184" t="str">
        <f>IF(BK606="","",BK606)</f>
        <v/>
      </c>
      <c r="R608" s="38" t="str">
        <f>IF(BK606="","",BK606)</f>
        <v/>
      </c>
      <c r="S608" s="345"/>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6"/>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5">
      <c r="A609" s="347">
        <v>203</v>
      </c>
      <c r="B609" s="350"/>
      <c r="C609" s="340"/>
      <c r="D609" s="176" t="s">
        <v>38</v>
      </c>
      <c r="E609" s="252"/>
      <c r="F609" s="252"/>
      <c r="G609" s="252"/>
      <c r="H609" s="252"/>
      <c r="I609" s="252"/>
      <c r="J609" s="252"/>
      <c r="K609" s="252"/>
      <c r="L609" s="252"/>
      <c r="M609" s="175"/>
      <c r="N609" s="175"/>
      <c r="O609" s="175"/>
      <c r="P609" s="175"/>
      <c r="Q609" s="183" t="str">
        <f>IF(BK609="","",BX611)</f>
        <v/>
      </c>
      <c r="R609" s="172"/>
      <c r="S609" s="343" t="str">
        <f>IF((COUNTBLANK(E609:Q609)+COUNTBLANK(E610:Q610)+COUNTBLANK(E611:Q611))/3=COUNTBLANK(E609:Q609),"","Bitte alle drei Zeilen ausfüllen")</f>
        <v/>
      </c>
      <c r="W609">
        <f t="shared" ref="W609:AH609" si="1008">IF(E609=4.5,E610,0)</f>
        <v>0</v>
      </c>
      <c r="X609">
        <f t="shared" si="1008"/>
        <v>0</v>
      </c>
      <c r="Y609">
        <f t="shared" si="1008"/>
        <v>0</v>
      </c>
      <c r="Z609">
        <f t="shared" si="1008"/>
        <v>0</v>
      </c>
      <c r="AA609">
        <f t="shared" si="1008"/>
        <v>0</v>
      </c>
      <c r="AB609">
        <f t="shared" si="1008"/>
        <v>0</v>
      </c>
      <c r="AC609">
        <f t="shared" si="1008"/>
        <v>0</v>
      </c>
      <c r="AD609">
        <f t="shared" si="1008"/>
        <v>0</v>
      </c>
      <c r="AE609">
        <f t="shared" si="1008"/>
        <v>0</v>
      </c>
      <c r="AF609">
        <f t="shared" si="1008"/>
        <v>0</v>
      </c>
      <c r="AG609">
        <f t="shared" si="1008"/>
        <v>0</v>
      </c>
      <c r="AH609">
        <f t="shared" si="1008"/>
        <v>0</v>
      </c>
      <c r="AJ609">
        <f t="shared" ref="AJ609:AU609" si="1009">IF(E609=4.5,1,0)</f>
        <v>0</v>
      </c>
      <c r="AK609">
        <f t="shared" si="1009"/>
        <v>0</v>
      </c>
      <c r="AL609">
        <f t="shared" si="1009"/>
        <v>0</v>
      </c>
      <c r="AM609">
        <f t="shared" si="1009"/>
        <v>0</v>
      </c>
      <c r="AN609">
        <f t="shared" si="1009"/>
        <v>0</v>
      </c>
      <c r="AO609">
        <f t="shared" si="1009"/>
        <v>0</v>
      </c>
      <c r="AP609">
        <f t="shared" si="1009"/>
        <v>0</v>
      </c>
      <c r="AQ609">
        <f t="shared" si="1009"/>
        <v>0</v>
      </c>
      <c r="AR609">
        <f t="shared" si="1009"/>
        <v>0</v>
      </c>
      <c r="AS609">
        <f t="shared" si="1009"/>
        <v>0</v>
      </c>
      <c r="AT609">
        <f t="shared" si="1009"/>
        <v>0</v>
      </c>
      <c r="AU609">
        <f t="shared" si="1009"/>
        <v>0</v>
      </c>
      <c r="BK609" s="346"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5">
      <c r="A610" s="348"/>
      <c r="B610" s="351"/>
      <c r="C610" s="341"/>
      <c r="D610" s="176" t="s">
        <v>42</v>
      </c>
      <c r="E610" s="252"/>
      <c r="F610" s="252"/>
      <c r="G610" s="252"/>
      <c r="H610" s="252"/>
      <c r="I610" s="252"/>
      <c r="J610" s="252"/>
      <c r="K610" s="252"/>
      <c r="L610" s="252"/>
      <c r="M610" s="175"/>
      <c r="N610" s="175"/>
      <c r="O610" s="175"/>
      <c r="P610" s="175"/>
      <c r="Q610" s="183"/>
      <c r="R610" s="35">
        <f>IF(R609&lt;15,0,IF(R609&lt;30,1,IF(R609&lt;45,2,3)))</f>
        <v>0</v>
      </c>
      <c r="S610" s="344"/>
      <c r="AY610" t="str">
        <f t="shared" ref="AY610:BJ610" si="1010">IF(AY611="","",COUNTIF($E611:$P611,AY611))</f>
        <v/>
      </c>
      <c r="AZ610" t="str">
        <f t="shared" si="1010"/>
        <v/>
      </c>
      <c r="BA610" t="str">
        <f t="shared" si="1010"/>
        <v/>
      </c>
      <c r="BB610" t="str">
        <f t="shared" si="1010"/>
        <v/>
      </c>
      <c r="BC610" t="str">
        <f t="shared" si="1010"/>
        <v/>
      </c>
      <c r="BD610" t="str">
        <f t="shared" si="1010"/>
        <v/>
      </c>
      <c r="BE610" t="str">
        <f t="shared" si="1010"/>
        <v/>
      </c>
      <c r="BF610" t="str">
        <f t="shared" si="1010"/>
        <v/>
      </c>
      <c r="BG610" t="str">
        <f t="shared" si="1010"/>
        <v/>
      </c>
      <c r="BH610" t="str">
        <f t="shared" si="1010"/>
        <v/>
      </c>
      <c r="BI610" t="str">
        <f t="shared" si="1010"/>
        <v/>
      </c>
      <c r="BJ610" t="str">
        <f t="shared" si="1010"/>
        <v/>
      </c>
      <c r="BK610" s="346"/>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5">
      <c r="A611" s="349"/>
      <c r="B611" s="352"/>
      <c r="C611" s="342"/>
      <c r="D611" s="177" t="s">
        <v>44</v>
      </c>
      <c r="E611" s="252" t="str">
        <f t="shared" ref="E611:P611" si="1011">IF(E609&gt;0,1,"")</f>
        <v/>
      </c>
      <c r="F611" s="252" t="str">
        <f t="shared" si="1011"/>
        <v/>
      </c>
      <c r="G611" s="252" t="str">
        <f t="shared" si="1011"/>
        <v/>
      </c>
      <c r="H611" s="252" t="str">
        <f t="shared" si="1011"/>
        <v/>
      </c>
      <c r="I611" s="252" t="str">
        <f t="shared" si="1011"/>
        <v/>
      </c>
      <c r="J611" s="252" t="str">
        <f t="shared" si="1011"/>
        <v/>
      </c>
      <c r="K611" s="252" t="str">
        <f t="shared" si="1011"/>
        <v/>
      </c>
      <c r="L611" s="252" t="str">
        <f t="shared" si="1011"/>
        <v/>
      </c>
      <c r="M611" s="175" t="str">
        <f t="shared" si="1011"/>
        <v/>
      </c>
      <c r="N611" s="175" t="str">
        <f t="shared" si="1011"/>
        <v/>
      </c>
      <c r="O611" s="175" t="str">
        <f t="shared" si="1011"/>
        <v/>
      </c>
      <c r="P611" s="175" t="str">
        <f t="shared" si="1011"/>
        <v/>
      </c>
      <c r="Q611" s="184" t="str">
        <f>IF(BK609="","",BK609)</f>
        <v/>
      </c>
      <c r="R611" s="38" t="str">
        <f>IF(BK609="","",BK609)</f>
        <v/>
      </c>
      <c r="S611" s="345"/>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6"/>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5">
      <c r="A612" s="347">
        <v>204</v>
      </c>
      <c r="B612" s="350"/>
      <c r="C612" s="340"/>
      <c r="D612" s="176" t="s">
        <v>38</v>
      </c>
      <c r="E612" s="252"/>
      <c r="F612" s="252"/>
      <c r="G612" s="252"/>
      <c r="H612" s="252"/>
      <c r="I612" s="252"/>
      <c r="J612" s="252"/>
      <c r="K612" s="252"/>
      <c r="L612" s="252"/>
      <c r="M612" s="175"/>
      <c r="N612" s="175"/>
      <c r="O612" s="175"/>
      <c r="P612" s="175"/>
      <c r="Q612" s="183" t="str">
        <f>IF(BK612="","",BX614)</f>
        <v/>
      </c>
      <c r="R612" s="172"/>
      <c r="S612" s="343" t="str">
        <f>IF((COUNTBLANK(E612:Q612)+COUNTBLANK(E613:Q613)+COUNTBLANK(E614:Q614))/3=COUNTBLANK(E612:Q612),"","Bitte alle drei Zeilen ausfüllen")</f>
        <v/>
      </c>
      <c r="W612">
        <f t="shared" ref="W612:AH612" si="1012">IF(E612=4.5,E613,0)</f>
        <v>0</v>
      </c>
      <c r="X612">
        <f t="shared" si="1012"/>
        <v>0</v>
      </c>
      <c r="Y612">
        <f t="shared" si="1012"/>
        <v>0</v>
      </c>
      <c r="Z612">
        <f t="shared" si="1012"/>
        <v>0</v>
      </c>
      <c r="AA612">
        <f t="shared" si="1012"/>
        <v>0</v>
      </c>
      <c r="AB612">
        <f t="shared" si="1012"/>
        <v>0</v>
      </c>
      <c r="AC612">
        <f t="shared" si="1012"/>
        <v>0</v>
      </c>
      <c r="AD612">
        <f t="shared" si="1012"/>
        <v>0</v>
      </c>
      <c r="AE612">
        <f t="shared" si="1012"/>
        <v>0</v>
      </c>
      <c r="AF612">
        <f t="shared" si="1012"/>
        <v>0</v>
      </c>
      <c r="AG612">
        <f t="shared" si="1012"/>
        <v>0</v>
      </c>
      <c r="AH612">
        <f t="shared" si="1012"/>
        <v>0</v>
      </c>
      <c r="AJ612">
        <f t="shared" ref="AJ612:AU612" si="1013">IF(E612=4.5,1,0)</f>
        <v>0</v>
      </c>
      <c r="AK612">
        <f t="shared" si="1013"/>
        <v>0</v>
      </c>
      <c r="AL612">
        <f t="shared" si="1013"/>
        <v>0</v>
      </c>
      <c r="AM612">
        <f t="shared" si="1013"/>
        <v>0</v>
      </c>
      <c r="AN612">
        <f t="shared" si="1013"/>
        <v>0</v>
      </c>
      <c r="AO612">
        <f t="shared" si="1013"/>
        <v>0</v>
      </c>
      <c r="AP612">
        <f t="shared" si="1013"/>
        <v>0</v>
      </c>
      <c r="AQ612">
        <f t="shared" si="1013"/>
        <v>0</v>
      </c>
      <c r="AR612">
        <f t="shared" si="1013"/>
        <v>0</v>
      </c>
      <c r="AS612">
        <f t="shared" si="1013"/>
        <v>0</v>
      </c>
      <c r="AT612">
        <f t="shared" si="1013"/>
        <v>0</v>
      </c>
      <c r="AU612">
        <f t="shared" si="1013"/>
        <v>0</v>
      </c>
      <c r="BK612" s="346"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5">
      <c r="A613" s="348"/>
      <c r="B613" s="351"/>
      <c r="C613" s="341"/>
      <c r="D613" s="176" t="s">
        <v>42</v>
      </c>
      <c r="E613" s="252"/>
      <c r="F613" s="252"/>
      <c r="G613" s="252"/>
      <c r="H613" s="252"/>
      <c r="I613" s="252"/>
      <c r="J613" s="252"/>
      <c r="K613" s="252"/>
      <c r="L613" s="252"/>
      <c r="M613" s="175"/>
      <c r="N613" s="175"/>
      <c r="O613" s="175"/>
      <c r="P613" s="175"/>
      <c r="Q613" s="183"/>
      <c r="R613" s="35">
        <f>IF(R612&lt;15,0,IF(R612&lt;30,1,IF(R612&lt;45,2,3)))</f>
        <v>0</v>
      </c>
      <c r="S613" s="344"/>
      <c r="AY613" t="str">
        <f t="shared" ref="AY613:BJ613" si="1014">IF(AY614="","",COUNTIF($E614:$P614,AY614))</f>
        <v/>
      </c>
      <c r="AZ613" t="str">
        <f t="shared" si="1014"/>
        <v/>
      </c>
      <c r="BA613" t="str">
        <f t="shared" si="1014"/>
        <v/>
      </c>
      <c r="BB613" t="str">
        <f t="shared" si="1014"/>
        <v/>
      </c>
      <c r="BC613" t="str">
        <f t="shared" si="1014"/>
        <v/>
      </c>
      <c r="BD613" t="str">
        <f t="shared" si="1014"/>
        <v/>
      </c>
      <c r="BE613" t="str">
        <f t="shared" si="1014"/>
        <v/>
      </c>
      <c r="BF613" t="str">
        <f t="shared" si="1014"/>
        <v/>
      </c>
      <c r="BG613" t="str">
        <f t="shared" si="1014"/>
        <v/>
      </c>
      <c r="BH613" t="str">
        <f t="shared" si="1014"/>
        <v/>
      </c>
      <c r="BI613" t="str">
        <f t="shared" si="1014"/>
        <v/>
      </c>
      <c r="BJ613" t="str">
        <f t="shared" si="1014"/>
        <v/>
      </c>
      <c r="BK613" s="346"/>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5">
      <c r="A614" s="349"/>
      <c r="B614" s="352"/>
      <c r="C614" s="342"/>
      <c r="D614" s="177" t="s">
        <v>44</v>
      </c>
      <c r="E614" s="252" t="str">
        <f t="shared" ref="E614:P614" si="1015">IF(E612&gt;0,1,"")</f>
        <v/>
      </c>
      <c r="F614" s="252" t="str">
        <f t="shared" si="1015"/>
        <v/>
      </c>
      <c r="G614" s="252" t="str">
        <f t="shared" si="1015"/>
        <v/>
      </c>
      <c r="H614" s="252" t="str">
        <f t="shared" si="1015"/>
        <v/>
      </c>
      <c r="I614" s="252" t="str">
        <f t="shared" si="1015"/>
        <v/>
      </c>
      <c r="J614" s="252" t="str">
        <f t="shared" si="1015"/>
        <v/>
      </c>
      <c r="K614" s="252" t="str">
        <f t="shared" si="1015"/>
        <v/>
      </c>
      <c r="L614" s="252" t="str">
        <f t="shared" si="1015"/>
        <v/>
      </c>
      <c r="M614" s="175" t="str">
        <f t="shared" si="1015"/>
        <v/>
      </c>
      <c r="N614" s="175" t="str">
        <f t="shared" si="1015"/>
        <v/>
      </c>
      <c r="O614" s="175" t="str">
        <f t="shared" si="1015"/>
        <v/>
      </c>
      <c r="P614" s="175" t="str">
        <f t="shared" si="1015"/>
        <v/>
      </c>
      <c r="Q614" s="184" t="str">
        <f>IF(BK612="","",BK612)</f>
        <v/>
      </c>
      <c r="R614" s="38" t="str">
        <f>IF(BK612="","",BK612)</f>
        <v/>
      </c>
      <c r="S614" s="345"/>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6"/>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5">
      <c r="A615" s="347">
        <v>205</v>
      </c>
      <c r="B615" s="350"/>
      <c r="C615" s="340"/>
      <c r="D615" s="176" t="s">
        <v>38</v>
      </c>
      <c r="E615" s="252"/>
      <c r="F615" s="252"/>
      <c r="G615" s="252"/>
      <c r="H615" s="252"/>
      <c r="I615" s="252"/>
      <c r="J615" s="252"/>
      <c r="K615" s="252"/>
      <c r="L615" s="252"/>
      <c r="M615" s="175"/>
      <c r="N615" s="175"/>
      <c r="O615" s="175"/>
      <c r="P615" s="175"/>
      <c r="Q615" s="183" t="str">
        <f>IF(BK615="","",BX617)</f>
        <v/>
      </c>
      <c r="R615" s="172"/>
      <c r="S615" s="343" t="str">
        <f>IF((COUNTBLANK(E615:Q615)+COUNTBLANK(E616:Q616)+COUNTBLANK(E617:Q617))/3=COUNTBLANK(E615:Q615),"","Bitte alle drei Zeilen ausfüllen")</f>
        <v/>
      </c>
      <c r="W615">
        <f t="shared" ref="W615:AH615" si="1016">IF(E615=4.5,E616,0)</f>
        <v>0</v>
      </c>
      <c r="X615">
        <f t="shared" si="1016"/>
        <v>0</v>
      </c>
      <c r="Y615">
        <f t="shared" si="1016"/>
        <v>0</v>
      </c>
      <c r="Z615">
        <f t="shared" si="1016"/>
        <v>0</v>
      </c>
      <c r="AA615">
        <f t="shared" si="1016"/>
        <v>0</v>
      </c>
      <c r="AB615">
        <f t="shared" si="1016"/>
        <v>0</v>
      </c>
      <c r="AC615">
        <f t="shared" si="1016"/>
        <v>0</v>
      </c>
      <c r="AD615">
        <f t="shared" si="1016"/>
        <v>0</v>
      </c>
      <c r="AE615">
        <f t="shared" si="1016"/>
        <v>0</v>
      </c>
      <c r="AF615">
        <f t="shared" si="1016"/>
        <v>0</v>
      </c>
      <c r="AG615">
        <f t="shared" si="1016"/>
        <v>0</v>
      </c>
      <c r="AH615">
        <f t="shared" si="1016"/>
        <v>0</v>
      </c>
      <c r="AJ615">
        <f t="shared" ref="AJ615:AU615" si="1017">IF(E615=4.5,1,0)</f>
        <v>0</v>
      </c>
      <c r="AK615">
        <f t="shared" si="1017"/>
        <v>0</v>
      </c>
      <c r="AL615">
        <f t="shared" si="1017"/>
        <v>0</v>
      </c>
      <c r="AM615">
        <f t="shared" si="1017"/>
        <v>0</v>
      </c>
      <c r="AN615">
        <f t="shared" si="1017"/>
        <v>0</v>
      </c>
      <c r="AO615">
        <f t="shared" si="1017"/>
        <v>0</v>
      </c>
      <c r="AP615">
        <f t="shared" si="1017"/>
        <v>0</v>
      </c>
      <c r="AQ615">
        <f t="shared" si="1017"/>
        <v>0</v>
      </c>
      <c r="AR615">
        <f t="shared" si="1017"/>
        <v>0</v>
      </c>
      <c r="AS615">
        <f t="shared" si="1017"/>
        <v>0</v>
      </c>
      <c r="AT615">
        <f t="shared" si="1017"/>
        <v>0</v>
      </c>
      <c r="AU615">
        <f t="shared" si="1017"/>
        <v>0</v>
      </c>
      <c r="BK615" s="346"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5">
      <c r="A616" s="348"/>
      <c r="B616" s="351"/>
      <c r="C616" s="341"/>
      <c r="D616" s="176" t="s">
        <v>42</v>
      </c>
      <c r="E616" s="252"/>
      <c r="F616" s="252"/>
      <c r="G616" s="252"/>
      <c r="H616" s="252"/>
      <c r="I616" s="252"/>
      <c r="J616" s="252"/>
      <c r="K616" s="252"/>
      <c r="L616" s="252"/>
      <c r="M616" s="175"/>
      <c r="N616" s="175"/>
      <c r="O616" s="175"/>
      <c r="P616" s="175"/>
      <c r="Q616" s="183"/>
      <c r="R616" s="35">
        <f>IF(R615&lt;15,0,IF(R615&lt;30,1,IF(R615&lt;45,2,3)))</f>
        <v>0</v>
      </c>
      <c r="S616" s="344"/>
      <c r="AY616" t="str">
        <f t="shared" ref="AY616:BJ616" si="1018">IF(AY617="","",COUNTIF($E617:$P617,AY617))</f>
        <v/>
      </c>
      <c r="AZ616" t="str">
        <f t="shared" si="1018"/>
        <v/>
      </c>
      <c r="BA616" t="str">
        <f t="shared" si="1018"/>
        <v/>
      </c>
      <c r="BB616" t="str">
        <f t="shared" si="1018"/>
        <v/>
      </c>
      <c r="BC616" t="str">
        <f t="shared" si="1018"/>
        <v/>
      </c>
      <c r="BD616" t="str">
        <f t="shared" si="1018"/>
        <v/>
      </c>
      <c r="BE616" t="str">
        <f t="shared" si="1018"/>
        <v/>
      </c>
      <c r="BF616" t="str">
        <f t="shared" si="1018"/>
        <v/>
      </c>
      <c r="BG616" t="str">
        <f t="shared" si="1018"/>
        <v/>
      </c>
      <c r="BH616" t="str">
        <f t="shared" si="1018"/>
        <v/>
      </c>
      <c r="BI616" t="str">
        <f t="shared" si="1018"/>
        <v/>
      </c>
      <c r="BJ616" t="str">
        <f t="shared" si="1018"/>
        <v/>
      </c>
      <c r="BK616" s="346"/>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5">
      <c r="A617" s="349"/>
      <c r="B617" s="352"/>
      <c r="C617" s="342"/>
      <c r="D617" s="177" t="s">
        <v>44</v>
      </c>
      <c r="E617" s="252" t="str">
        <f t="shared" ref="E617:P617" si="1019">IF(E615&gt;0,1,"")</f>
        <v/>
      </c>
      <c r="F617" s="252" t="str">
        <f t="shared" si="1019"/>
        <v/>
      </c>
      <c r="G617" s="252" t="str">
        <f t="shared" si="1019"/>
        <v/>
      </c>
      <c r="H617" s="252" t="str">
        <f t="shared" si="1019"/>
        <v/>
      </c>
      <c r="I617" s="252" t="str">
        <f t="shared" si="1019"/>
        <v/>
      </c>
      <c r="J617" s="252" t="str">
        <f t="shared" si="1019"/>
        <v/>
      </c>
      <c r="K617" s="252" t="str">
        <f t="shared" si="1019"/>
        <v/>
      </c>
      <c r="L617" s="252" t="str">
        <f t="shared" si="1019"/>
        <v/>
      </c>
      <c r="M617" s="175" t="str">
        <f t="shared" si="1019"/>
        <v/>
      </c>
      <c r="N617" s="175" t="str">
        <f t="shared" si="1019"/>
        <v/>
      </c>
      <c r="O617" s="175" t="str">
        <f t="shared" si="1019"/>
        <v/>
      </c>
      <c r="P617" s="175" t="str">
        <f t="shared" si="1019"/>
        <v/>
      </c>
      <c r="Q617" s="184" t="str">
        <f>IF(BK615="","",BK615)</f>
        <v/>
      </c>
      <c r="R617" s="38" t="str">
        <f>IF(BK615="","",BK615)</f>
        <v/>
      </c>
      <c r="S617" s="345"/>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6"/>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5">
      <c r="A618" s="347">
        <v>206</v>
      </c>
      <c r="B618" s="350"/>
      <c r="C618" s="340"/>
      <c r="D618" s="176" t="s">
        <v>38</v>
      </c>
      <c r="E618" s="252"/>
      <c r="F618" s="252"/>
      <c r="G618" s="252"/>
      <c r="H618" s="252"/>
      <c r="I618" s="252"/>
      <c r="J618" s="252"/>
      <c r="K618" s="252"/>
      <c r="L618" s="252"/>
      <c r="M618" s="175"/>
      <c r="N618" s="175"/>
      <c r="O618" s="175"/>
      <c r="P618" s="175"/>
      <c r="Q618" s="183" t="str">
        <f>IF(BK618="","",BX620)</f>
        <v/>
      </c>
      <c r="R618" s="172"/>
      <c r="S618" s="343" t="str">
        <f>IF((COUNTBLANK(E618:Q618)+COUNTBLANK(E619:Q619)+COUNTBLANK(E620:Q620))/3=COUNTBLANK(E618:Q618),"","Bitte alle drei Zeilen ausfüllen")</f>
        <v/>
      </c>
      <c r="W618">
        <f t="shared" ref="W618:AH618" si="1020">IF(E618=4.5,E619,0)</f>
        <v>0</v>
      </c>
      <c r="X618">
        <f t="shared" si="1020"/>
        <v>0</v>
      </c>
      <c r="Y618">
        <f t="shared" si="1020"/>
        <v>0</v>
      </c>
      <c r="Z618">
        <f t="shared" si="1020"/>
        <v>0</v>
      </c>
      <c r="AA618">
        <f t="shared" si="1020"/>
        <v>0</v>
      </c>
      <c r="AB618">
        <f t="shared" si="1020"/>
        <v>0</v>
      </c>
      <c r="AC618">
        <f t="shared" si="1020"/>
        <v>0</v>
      </c>
      <c r="AD618">
        <f t="shared" si="1020"/>
        <v>0</v>
      </c>
      <c r="AE618">
        <f t="shared" si="1020"/>
        <v>0</v>
      </c>
      <c r="AF618">
        <f t="shared" si="1020"/>
        <v>0</v>
      </c>
      <c r="AG618">
        <f t="shared" si="1020"/>
        <v>0</v>
      </c>
      <c r="AH618">
        <f t="shared" si="1020"/>
        <v>0</v>
      </c>
      <c r="AJ618">
        <f t="shared" ref="AJ618:AU618" si="1021">IF(E618=4.5,1,0)</f>
        <v>0</v>
      </c>
      <c r="AK618">
        <f t="shared" si="1021"/>
        <v>0</v>
      </c>
      <c r="AL618">
        <f t="shared" si="1021"/>
        <v>0</v>
      </c>
      <c r="AM618">
        <f t="shared" si="1021"/>
        <v>0</v>
      </c>
      <c r="AN618">
        <f t="shared" si="1021"/>
        <v>0</v>
      </c>
      <c r="AO618">
        <f t="shared" si="1021"/>
        <v>0</v>
      </c>
      <c r="AP618">
        <f t="shared" si="1021"/>
        <v>0</v>
      </c>
      <c r="AQ618">
        <f t="shared" si="1021"/>
        <v>0</v>
      </c>
      <c r="AR618">
        <f t="shared" si="1021"/>
        <v>0</v>
      </c>
      <c r="AS618">
        <f t="shared" si="1021"/>
        <v>0</v>
      </c>
      <c r="AT618">
        <f t="shared" si="1021"/>
        <v>0</v>
      </c>
      <c r="AU618">
        <f t="shared" si="1021"/>
        <v>0</v>
      </c>
      <c r="BK618" s="346"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5">
      <c r="A619" s="348"/>
      <c r="B619" s="351"/>
      <c r="C619" s="341"/>
      <c r="D619" s="176" t="s">
        <v>42</v>
      </c>
      <c r="E619" s="252"/>
      <c r="F619" s="252"/>
      <c r="G619" s="252"/>
      <c r="H619" s="252"/>
      <c r="I619" s="252"/>
      <c r="J619" s="252"/>
      <c r="K619" s="252"/>
      <c r="L619" s="252"/>
      <c r="M619" s="175"/>
      <c r="N619" s="175"/>
      <c r="O619" s="175"/>
      <c r="P619" s="175"/>
      <c r="Q619" s="183"/>
      <c r="R619" s="35">
        <f>IF(R618&lt;15,0,IF(R618&lt;30,1,IF(R618&lt;45,2,3)))</f>
        <v>0</v>
      </c>
      <c r="S619" s="344"/>
      <c r="AY619" t="str">
        <f t="shared" ref="AY619:BJ619" si="1022">IF(AY620="","",COUNTIF($E620:$P620,AY620))</f>
        <v/>
      </c>
      <c r="AZ619" t="str">
        <f t="shared" si="1022"/>
        <v/>
      </c>
      <c r="BA619" t="str">
        <f t="shared" si="1022"/>
        <v/>
      </c>
      <c r="BB619" t="str">
        <f t="shared" si="1022"/>
        <v/>
      </c>
      <c r="BC619" t="str">
        <f t="shared" si="1022"/>
        <v/>
      </c>
      <c r="BD619" t="str">
        <f t="shared" si="1022"/>
        <v/>
      </c>
      <c r="BE619" t="str">
        <f t="shared" si="1022"/>
        <v/>
      </c>
      <c r="BF619" t="str">
        <f t="shared" si="1022"/>
        <v/>
      </c>
      <c r="BG619" t="str">
        <f t="shared" si="1022"/>
        <v/>
      </c>
      <c r="BH619" t="str">
        <f t="shared" si="1022"/>
        <v/>
      </c>
      <c r="BI619" t="str">
        <f t="shared" si="1022"/>
        <v/>
      </c>
      <c r="BJ619" t="str">
        <f t="shared" si="1022"/>
        <v/>
      </c>
      <c r="BK619" s="346"/>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5">
      <c r="A620" s="349"/>
      <c r="B620" s="352"/>
      <c r="C620" s="342"/>
      <c r="D620" s="177" t="s">
        <v>44</v>
      </c>
      <c r="E620" s="252" t="str">
        <f t="shared" ref="E620:P620" si="1023">IF(E618&gt;0,1,"")</f>
        <v/>
      </c>
      <c r="F620" s="252" t="str">
        <f t="shared" si="1023"/>
        <v/>
      </c>
      <c r="G620" s="252" t="str">
        <f t="shared" si="1023"/>
        <v/>
      </c>
      <c r="H620" s="252" t="str">
        <f t="shared" si="1023"/>
        <v/>
      </c>
      <c r="I620" s="252" t="str">
        <f t="shared" si="1023"/>
        <v/>
      </c>
      <c r="J620" s="252" t="str">
        <f t="shared" si="1023"/>
        <v/>
      </c>
      <c r="K620" s="252" t="str">
        <f t="shared" si="1023"/>
        <v/>
      </c>
      <c r="L620" s="252" t="str">
        <f t="shared" si="1023"/>
        <v/>
      </c>
      <c r="M620" s="175" t="str">
        <f t="shared" si="1023"/>
        <v/>
      </c>
      <c r="N620" s="175" t="str">
        <f t="shared" si="1023"/>
        <v/>
      </c>
      <c r="O620" s="175" t="str">
        <f t="shared" si="1023"/>
        <v/>
      </c>
      <c r="P620" s="175" t="str">
        <f t="shared" si="1023"/>
        <v/>
      </c>
      <c r="Q620" s="184" t="str">
        <f>IF(BK618="","",BK618)</f>
        <v/>
      </c>
      <c r="R620" s="38" t="str">
        <f>IF(BK618="","",BK618)</f>
        <v/>
      </c>
      <c r="S620" s="345"/>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6"/>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5">
      <c r="A621" s="347">
        <v>207</v>
      </c>
      <c r="B621" s="350"/>
      <c r="C621" s="340"/>
      <c r="D621" s="176" t="s">
        <v>38</v>
      </c>
      <c r="E621" s="252"/>
      <c r="F621" s="252"/>
      <c r="G621" s="252"/>
      <c r="H621" s="252"/>
      <c r="I621" s="252"/>
      <c r="J621" s="252"/>
      <c r="K621" s="252"/>
      <c r="L621" s="252"/>
      <c r="M621" s="175"/>
      <c r="N621" s="175"/>
      <c r="O621" s="175"/>
      <c r="P621" s="175"/>
      <c r="Q621" s="183" t="str">
        <f>IF(BK621="","",BX623)</f>
        <v/>
      </c>
      <c r="R621" s="172"/>
      <c r="S621" s="343" t="str">
        <f>IF((COUNTBLANK(E621:Q621)+COUNTBLANK(E622:Q622)+COUNTBLANK(E623:Q623))/3=COUNTBLANK(E621:Q621),"","Bitte alle drei Zeilen ausfüllen")</f>
        <v/>
      </c>
      <c r="W621">
        <f t="shared" ref="W621:AH621" si="1024">IF(E621=4.5,E622,0)</f>
        <v>0</v>
      </c>
      <c r="X621">
        <f t="shared" si="1024"/>
        <v>0</v>
      </c>
      <c r="Y621">
        <f t="shared" si="1024"/>
        <v>0</v>
      </c>
      <c r="Z621">
        <f t="shared" si="1024"/>
        <v>0</v>
      </c>
      <c r="AA621">
        <f t="shared" si="1024"/>
        <v>0</v>
      </c>
      <c r="AB621">
        <f t="shared" si="1024"/>
        <v>0</v>
      </c>
      <c r="AC621">
        <f t="shared" si="1024"/>
        <v>0</v>
      </c>
      <c r="AD621">
        <f t="shared" si="1024"/>
        <v>0</v>
      </c>
      <c r="AE621">
        <f t="shared" si="1024"/>
        <v>0</v>
      </c>
      <c r="AF621">
        <f t="shared" si="1024"/>
        <v>0</v>
      </c>
      <c r="AG621">
        <f t="shared" si="1024"/>
        <v>0</v>
      </c>
      <c r="AH621">
        <f t="shared" si="1024"/>
        <v>0</v>
      </c>
      <c r="AJ621">
        <f t="shared" ref="AJ621:AU621" si="1025">IF(E621=4.5,1,0)</f>
        <v>0</v>
      </c>
      <c r="AK621">
        <f t="shared" si="1025"/>
        <v>0</v>
      </c>
      <c r="AL621">
        <f t="shared" si="1025"/>
        <v>0</v>
      </c>
      <c r="AM621">
        <f t="shared" si="1025"/>
        <v>0</v>
      </c>
      <c r="AN621">
        <f t="shared" si="1025"/>
        <v>0</v>
      </c>
      <c r="AO621">
        <f t="shared" si="1025"/>
        <v>0</v>
      </c>
      <c r="AP621">
        <f t="shared" si="1025"/>
        <v>0</v>
      </c>
      <c r="AQ621">
        <f t="shared" si="1025"/>
        <v>0</v>
      </c>
      <c r="AR621">
        <f t="shared" si="1025"/>
        <v>0</v>
      </c>
      <c r="AS621">
        <f t="shared" si="1025"/>
        <v>0</v>
      </c>
      <c r="AT621">
        <f t="shared" si="1025"/>
        <v>0</v>
      </c>
      <c r="AU621">
        <f t="shared" si="1025"/>
        <v>0</v>
      </c>
      <c r="BK621" s="346"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5">
      <c r="A622" s="348"/>
      <c r="B622" s="351"/>
      <c r="C622" s="341"/>
      <c r="D622" s="176" t="s">
        <v>42</v>
      </c>
      <c r="E622" s="252"/>
      <c r="F622" s="252"/>
      <c r="G622" s="252"/>
      <c r="H622" s="252"/>
      <c r="I622" s="252"/>
      <c r="J622" s="252"/>
      <c r="K622" s="252"/>
      <c r="L622" s="252"/>
      <c r="M622" s="175"/>
      <c r="N622" s="175"/>
      <c r="O622" s="175"/>
      <c r="P622" s="175"/>
      <c r="Q622" s="183"/>
      <c r="R622" s="35">
        <f>IF(R621&lt;15,0,IF(R621&lt;30,1,IF(R621&lt;45,2,3)))</f>
        <v>0</v>
      </c>
      <c r="S622" s="344"/>
      <c r="AY622" t="str">
        <f t="shared" ref="AY622:BJ622" si="1026">IF(AY623="","",COUNTIF($E623:$P623,AY623))</f>
        <v/>
      </c>
      <c r="AZ622" t="str">
        <f t="shared" si="1026"/>
        <v/>
      </c>
      <c r="BA622" t="str">
        <f t="shared" si="1026"/>
        <v/>
      </c>
      <c r="BB622" t="str">
        <f t="shared" si="1026"/>
        <v/>
      </c>
      <c r="BC622" t="str">
        <f t="shared" si="1026"/>
        <v/>
      </c>
      <c r="BD622" t="str">
        <f t="shared" si="1026"/>
        <v/>
      </c>
      <c r="BE622" t="str">
        <f t="shared" si="1026"/>
        <v/>
      </c>
      <c r="BF622" t="str">
        <f t="shared" si="1026"/>
        <v/>
      </c>
      <c r="BG622" t="str">
        <f t="shared" si="1026"/>
        <v/>
      </c>
      <c r="BH622" t="str">
        <f t="shared" si="1026"/>
        <v/>
      </c>
      <c r="BI622" t="str">
        <f t="shared" si="1026"/>
        <v/>
      </c>
      <c r="BJ622" t="str">
        <f t="shared" si="1026"/>
        <v/>
      </c>
      <c r="BK622" s="346"/>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5">
      <c r="A623" s="349"/>
      <c r="B623" s="352"/>
      <c r="C623" s="342"/>
      <c r="D623" s="177" t="s">
        <v>44</v>
      </c>
      <c r="E623" s="252" t="str">
        <f t="shared" ref="E623:P623" si="1027">IF(E621&gt;0,1,"")</f>
        <v/>
      </c>
      <c r="F623" s="252" t="str">
        <f t="shared" si="1027"/>
        <v/>
      </c>
      <c r="G623" s="252" t="str">
        <f t="shared" si="1027"/>
        <v/>
      </c>
      <c r="H623" s="252" t="str">
        <f t="shared" si="1027"/>
        <v/>
      </c>
      <c r="I623" s="252" t="str">
        <f t="shared" si="1027"/>
        <v/>
      </c>
      <c r="J623" s="252" t="str">
        <f t="shared" si="1027"/>
        <v/>
      </c>
      <c r="K623" s="252" t="str">
        <f t="shared" si="1027"/>
        <v/>
      </c>
      <c r="L623" s="252" t="str">
        <f t="shared" si="1027"/>
        <v/>
      </c>
      <c r="M623" s="175" t="str">
        <f t="shared" si="1027"/>
        <v/>
      </c>
      <c r="N623" s="175" t="str">
        <f t="shared" si="1027"/>
        <v/>
      </c>
      <c r="O623" s="175" t="str">
        <f t="shared" si="1027"/>
        <v/>
      </c>
      <c r="P623" s="175" t="str">
        <f t="shared" si="1027"/>
        <v/>
      </c>
      <c r="Q623" s="184" t="str">
        <f>IF(BK621="","",BK621)</f>
        <v/>
      </c>
      <c r="R623" s="38" t="str">
        <f>IF(BK621="","",BK621)</f>
        <v/>
      </c>
      <c r="S623" s="345"/>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6"/>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5">
      <c r="A624" s="347">
        <v>208</v>
      </c>
      <c r="B624" s="350"/>
      <c r="C624" s="340"/>
      <c r="D624" s="176" t="s">
        <v>38</v>
      </c>
      <c r="E624" s="252"/>
      <c r="F624" s="252"/>
      <c r="G624" s="252"/>
      <c r="H624" s="252"/>
      <c r="I624" s="252"/>
      <c r="J624" s="252"/>
      <c r="K624" s="252"/>
      <c r="L624" s="252"/>
      <c r="M624" s="175"/>
      <c r="N624" s="175"/>
      <c r="O624" s="175"/>
      <c r="P624" s="175"/>
      <c r="Q624" s="183" t="str">
        <f>IF(BK624="","",BX626)</f>
        <v/>
      </c>
      <c r="R624" s="172"/>
      <c r="S624" s="343" t="str">
        <f>IF((COUNTBLANK(E624:Q624)+COUNTBLANK(E625:Q625)+COUNTBLANK(E626:Q626))/3=COUNTBLANK(E624:Q624),"","Bitte alle drei Zeilen ausfüllen")</f>
        <v/>
      </c>
      <c r="W624">
        <f t="shared" ref="W624:AH624" si="1028">IF(E624=4.5,E625,0)</f>
        <v>0</v>
      </c>
      <c r="X624">
        <f t="shared" si="1028"/>
        <v>0</v>
      </c>
      <c r="Y624">
        <f t="shared" si="1028"/>
        <v>0</v>
      </c>
      <c r="Z624">
        <f t="shared" si="1028"/>
        <v>0</v>
      </c>
      <c r="AA624">
        <f t="shared" si="1028"/>
        <v>0</v>
      </c>
      <c r="AB624">
        <f t="shared" si="1028"/>
        <v>0</v>
      </c>
      <c r="AC624">
        <f t="shared" si="1028"/>
        <v>0</v>
      </c>
      <c r="AD624">
        <f t="shared" si="1028"/>
        <v>0</v>
      </c>
      <c r="AE624">
        <f t="shared" si="1028"/>
        <v>0</v>
      </c>
      <c r="AF624">
        <f t="shared" si="1028"/>
        <v>0</v>
      </c>
      <c r="AG624">
        <f t="shared" si="1028"/>
        <v>0</v>
      </c>
      <c r="AH624">
        <f t="shared" si="1028"/>
        <v>0</v>
      </c>
      <c r="AJ624">
        <f t="shared" ref="AJ624:AU624" si="1029">IF(E624=4.5,1,0)</f>
        <v>0</v>
      </c>
      <c r="AK624">
        <f t="shared" si="1029"/>
        <v>0</v>
      </c>
      <c r="AL624">
        <f t="shared" si="1029"/>
        <v>0</v>
      </c>
      <c r="AM624">
        <f t="shared" si="1029"/>
        <v>0</v>
      </c>
      <c r="AN624">
        <f t="shared" si="1029"/>
        <v>0</v>
      </c>
      <c r="AO624">
        <f t="shared" si="1029"/>
        <v>0</v>
      </c>
      <c r="AP624">
        <f t="shared" si="1029"/>
        <v>0</v>
      </c>
      <c r="AQ624">
        <f t="shared" si="1029"/>
        <v>0</v>
      </c>
      <c r="AR624">
        <f t="shared" si="1029"/>
        <v>0</v>
      </c>
      <c r="AS624">
        <f t="shared" si="1029"/>
        <v>0</v>
      </c>
      <c r="AT624">
        <f t="shared" si="1029"/>
        <v>0</v>
      </c>
      <c r="AU624">
        <f t="shared" si="1029"/>
        <v>0</v>
      </c>
      <c r="BK624" s="346"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5">
      <c r="A625" s="348"/>
      <c r="B625" s="351"/>
      <c r="C625" s="341"/>
      <c r="D625" s="176" t="s">
        <v>42</v>
      </c>
      <c r="E625" s="252"/>
      <c r="F625" s="252"/>
      <c r="G625" s="252"/>
      <c r="H625" s="252"/>
      <c r="I625" s="252"/>
      <c r="J625" s="252"/>
      <c r="K625" s="252"/>
      <c r="L625" s="252"/>
      <c r="M625" s="175"/>
      <c r="N625" s="175"/>
      <c r="O625" s="175"/>
      <c r="P625" s="175"/>
      <c r="Q625" s="183"/>
      <c r="R625" s="35">
        <f>IF(R624&lt;15,0,IF(R624&lt;30,1,IF(R624&lt;45,2,3)))</f>
        <v>0</v>
      </c>
      <c r="S625" s="344"/>
      <c r="AY625" t="str">
        <f t="shared" ref="AY625:BJ625" si="1030">IF(AY626="","",COUNTIF($E626:$P626,AY626))</f>
        <v/>
      </c>
      <c r="AZ625" t="str">
        <f t="shared" si="1030"/>
        <v/>
      </c>
      <c r="BA625" t="str">
        <f t="shared" si="1030"/>
        <v/>
      </c>
      <c r="BB625" t="str">
        <f t="shared" si="1030"/>
        <v/>
      </c>
      <c r="BC625" t="str">
        <f t="shared" si="1030"/>
        <v/>
      </c>
      <c r="BD625" t="str">
        <f t="shared" si="1030"/>
        <v/>
      </c>
      <c r="BE625" t="str">
        <f t="shared" si="1030"/>
        <v/>
      </c>
      <c r="BF625" t="str">
        <f t="shared" si="1030"/>
        <v/>
      </c>
      <c r="BG625" t="str">
        <f t="shared" si="1030"/>
        <v/>
      </c>
      <c r="BH625" t="str">
        <f t="shared" si="1030"/>
        <v/>
      </c>
      <c r="BI625" t="str">
        <f t="shared" si="1030"/>
        <v/>
      </c>
      <c r="BJ625" t="str">
        <f t="shared" si="1030"/>
        <v/>
      </c>
      <c r="BK625" s="346"/>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5">
      <c r="A626" s="349"/>
      <c r="B626" s="352"/>
      <c r="C626" s="342"/>
      <c r="D626" s="177" t="s">
        <v>44</v>
      </c>
      <c r="E626" s="252" t="str">
        <f t="shared" ref="E626:P626" si="1031">IF(E624&gt;0,1,"")</f>
        <v/>
      </c>
      <c r="F626" s="252" t="str">
        <f t="shared" si="1031"/>
        <v/>
      </c>
      <c r="G626" s="252" t="str">
        <f t="shared" si="1031"/>
        <v/>
      </c>
      <c r="H626" s="252" t="str">
        <f t="shared" si="1031"/>
        <v/>
      </c>
      <c r="I626" s="252" t="str">
        <f t="shared" si="1031"/>
        <v/>
      </c>
      <c r="J626" s="252" t="str">
        <f t="shared" si="1031"/>
        <v/>
      </c>
      <c r="K626" s="252" t="str">
        <f t="shared" si="1031"/>
        <v/>
      </c>
      <c r="L626" s="252" t="str">
        <f t="shared" si="1031"/>
        <v/>
      </c>
      <c r="M626" s="175" t="str">
        <f t="shared" si="1031"/>
        <v/>
      </c>
      <c r="N626" s="175" t="str">
        <f t="shared" si="1031"/>
        <v/>
      </c>
      <c r="O626" s="175" t="str">
        <f t="shared" si="1031"/>
        <v/>
      </c>
      <c r="P626" s="175" t="str">
        <f t="shared" si="1031"/>
        <v/>
      </c>
      <c r="Q626" s="184" t="str">
        <f>IF(BK624="","",BK624)</f>
        <v/>
      </c>
      <c r="R626" s="38" t="str">
        <f>IF(BK624="","",BK624)</f>
        <v/>
      </c>
      <c r="S626" s="345"/>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6"/>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5">
      <c r="A627" s="347">
        <v>209</v>
      </c>
      <c r="B627" s="350"/>
      <c r="C627" s="340"/>
      <c r="D627" s="176" t="s">
        <v>38</v>
      </c>
      <c r="E627" s="252"/>
      <c r="F627" s="252"/>
      <c r="G627" s="252"/>
      <c r="H627" s="252"/>
      <c r="I627" s="252"/>
      <c r="J627" s="252"/>
      <c r="K627" s="252"/>
      <c r="L627" s="252"/>
      <c r="M627" s="175"/>
      <c r="N627" s="175"/>
      <c r="O627" s="175"/>
      <c r="P627" s="175"/>
      <c r="Q627" s="183" t="str">
        <f>IF(BK627="","",BX629)</f>
        <v/>
      </c>
      <c r="R627" s="172"/>
      <c r="S627" s="343" t="str">
        <f>IF((COUNTBLANK(E627:Q627)+COUNTBLANK(E628:Q628)+COUNTBLANK(E629:Q629))/3=COUNTBLANK(E627:Q627),"","Bitte alle drei Zeilen ausfüllen")</f>
        <v/>
      </c>
      <c r="W627">
        <f t="shared" ref="W627:AH627" si="1032">IF(E627=4.5,E628,0)</f>
        <v>0</v>
      </c>
      <c r="X627">
        <f t="shared" si="1032"/>
        <v>0</v>
      </c>
      <c r="Y627">
        <f t="shared" si="1032"/>
        <v>0</v>
      </c>
      <c r="Z627">
        <f t="shared" si="1032"/>
        <v>0</v>
      </c>
      <c r="AA627">
        <f t="shared" si="1032"/>
        <v>0</v>
      </c>
      <c r="AB627">
        <f t="shared" si="1032"/>
        <v>0</v>
      </c>
      <c r="AC627">
        <f t="shared" si="1032"/>
        <v>0</v>
      </c>
      <c r="AD627">
        <f t="shared" si="1032"/>
        <v>0</v>
      </c>
      <c r="AE627">
        <f t="shared" si="1032"/>
        <v>0</v>
      </c>
      <c r="AF627">
        <f t="shared" si="1032"/>
        <v>0</v>
      </c>
      <c r="AG627">
        <f t="shared" si="1032"/>
        <v>0</v>
      </c>
      <c r="AH627">
        <f t="shared" si="1032"/>
        <v>0</v>
      </c>
      <c r="AJ627">
        <f t="shared" ref="AJ627:AU627" si="1033">IF(E627=4.5,1,0)</f>
        <v>0</v>
      </c>
      <c r="AK627">
        <f t="shared" si="1033"/>
        <v>0</v>
      </c>
      <c r="AL627">
        <f t="shared" si="1033"/>
        <v>0</v>
      </c>
      <c r="AM627">
        <f t="shared" si="1033"/>
        <v>0</v>
      </c>
      <c r="AN627">
        <f t="shared" si="1033"/>
        <v>0</v>
      </c>
      <c r="AO627">
        <f t="shared" si="1033"/>
        <v>0</v>
      </c>
      <c r="AP627">
        <f t="shared" si="1033"/>
        <v>0</v>
      </c>
      <c r="AQ627">
        <f t="shared" si="1033"/>
        <v>0</v>
      </c>
      <c r="AR627">
        <f t="shared" si="1033"/>
        <v>0</v>
      </c>
      <c r="AS627">
        <f t="shared" si="1033"/>
        <v>0</v>
      </c>
      <c r="AT627">
        <f t="shared" si="1033"/>
        <v>0</v>
      </c>
      <c r="AU627">
        <f t="shared" si="1033"/>
        <v>0</v>
      </c>
      <c r="BK627" s="346"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5">
      <c r="A628" s="348"/>
      <c r="B628" s="351"/>
      <c r="C628" s="341"/>
      <c r="D628" s="176" t="s">
        <v>42</v>
      </c>
      <c r="E628" s="252"/>
      <c r="F628" s="252"/>
      <c r="G628" s="252"/>
      <c r="H628" s="252"/>
      <c r="I628" s="252"/>
      <c r="J628" s="252"/>
      <c r="K628" s="252"/>
      <c r="L628" s="252"/>
      <c r="M628" s="175"/>
      <c r="N628" s="175"/>
      <c r="O628" s="175"/>
      <c r="P628" s="175"/>
      <c r="Q628" s="183"/>
      <c r="R628" s="35">
        <f>IF(R627&lt;15,0,IF(R627&lt;30,1,IF(R627&lt;45,2,3)))</f>
        <v>0</v>
      </c>
      <c r="S628" s="344"/>
      <c r="AY628" t="str">
        <f t="shared" ref="AY628:BJ628" si="1034">IF(AY629="","",COUNTIF($E629:$P629,AY629))</f>
        <v/>
      </c>
      <c r="AZ628" t="str">
        <f t="shared" si="1034"/>
        <v/>
      </c>
      <c r="BA628" t="str">
        <f t="shared" si="1034"/>
        <v/>
      </c>
      <c r="BB628" t="str">
        <f t="shared" si="1034"/>
        <v/>
      </c>
      <c r="BC628" t="str">
        <f t="shared" si="1034"/>
        <v/>
      </c>
      <c r="BD628" t="str">
        <f t="shared" si="1034"/>
        <v/>
      </c>
      <c r="BE628" t="str">
        <f t="shared" si="1034"/>
        <v/>
      </c>
      <c r="BF628" t="str">
        <f t="shared" si="1034"/>
        <v/>
      </c>
      <c r="BG628" t="str">
        <f t="shared" si="1034"/>
        <v/>
      </c>
      <c r="BH628" t="str">
        <f t="shared" si="1034"/>
        <v/>
      </c>
      <c r="BI628" t="str">
        <f t="shared" si="1034"/>
        <v/>
      </c>
      <c r="BJ628" t="str">
        <f t="shared" si="1034"/>
        <v/>
      </c>
      <c r="BK628" s="346"/>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5">
      <c r="A629" s="349"/>
      <c r="B629" s="352"/>
      <c r="C629" s="342"/>
      <c r="D629" s="177" t="s">
        <v>44</v>
      </c>
      <c r="E629" s="252" t="str">
        <f t="shared" ref="E629:P629" si="1035">IF(E627&gt;0,1,"")</f>
        <v/>
      </c>
      <c r="F629" s="252" t="str">
        <f t="shared" si="1035"/>
        <v/>
      </c>
      <c r="G629" s="252" t="str">
        <f t="shared" si="1035"/>
        <v/>
      </c>
      <c r="H629" s="252" t="str">
        <f t="shared" si="1035"/>
        <v/>
      </c>
      <c r="I629" s="252" t="str">
        <f t="shared" si="1035"/>
        <v/>
      </c>
      <c r="J629" s="252" t="str">
        <f t="shared" si="1035"/>
        <v/>
      </c>
      <c r="K629" s="252" t="str">
        <f t="shared" si="1035"/>
        <v/>
      </c>
      <c r="L629" s="252" t="str">
        <f t="shared" si="1035"/>
        <v/>
      </c>
      <c r="M629" s="175" t="str">
        <f t="shared" si="1035"/>
        <v/>
      </c>
      <c r="N629" s="175" t="str">
        <f t="shared" si="1035"/>
        <v/>
      </c>
      <c r="O629" s="175" t="str">
        <f t="shared" si="1035"/>
        <v/>
      </c>
      <c r="P629" s="175" t="str">
        <f t="shared" si="1035"/>
        <v/>
      </c>
      <c r="Q629" s="184" t="str">
        <f>IF(BK627="","",BK627)</f>
        <v/>
      </c>
      <c r="R629" s="38" t="str">
        <f>IF(BK627="","",BK627)</f>
        <v/>
      </c>
      <c r="S629" s="345"/>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6"/>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5">
      <c r="A630" s="347">
        <v>210</v>
      </c>
      <c r="B630" s="350"/>
      <c r="C630" s="340"/>
      <c r="D630" s="176" t="s">
        <v>38</v>
      </c>
      <c r="E630" s="252"/>
      <c r="F630" s="252"/>
      <c r="G630" s="252"/>
      <c r="H630" s="252"/>
      <c r="I630" s="252"/>
      <c r="J630" s="252"/>
      <c r="K630" s="252"/>
      <c r="L630" s="252"/>
      <c r="M630" s="175"/>
      <c r="N630" s="175"/>
      <c r="O630" s="175"/>
      <c r="P630" s="175"/>
      <c r="Q630" s="183" t="str">
        <f>IF(BK630="","",BX632)</f>
        <v/>
      </c>
      <c r="R630" s="172"/>
      <c r="S630" s="343" t="str">
        <f>IF((COUNTBLANK(E630:Q630)+COUNTBLANK(E631:Q631)+COUNTBLANK(E632:Q632))/3=COUNTBLANK(E630:Q630),"","Bitte alle drei Zeilen ausfüllen")</f>
        <v/>
      </c>
      <c r="W630">
        <f t="shared" ref="W630:AH630" si="1036">IF(E630=4.5,E631,0)</f>
        <v>0</v>
      </c>
      <c r="X630">
        <f t="shared" si="1036"/>
        <v>0</v>
      </c>
      <c r="Y630">
        <f t="shared" si="1036"/>
        <v>0</v>
      </c>
      <c r="Z630">
        <f t="shared" si="1036"/>
        <v>0</v>
      </c>
      <c r="AA630">
        <f t="shared" si="1036"/>
        <v>0</v>
      </c>
      <c r="AB630">
        <f t="shared" si="1036"/>
        <v>0</v>
      </c>
      <c r="AC630">
        <f t="shared" si="1036"/>
        <v>0</v>
      </c>
      <c r="AD630">
        <f t="shared" si="1036"/>
        <v>0</v>
      </c>
      <c r="AE630">
        <f t="shared" si="1036"/>
        <v>0</v>
      </c>
      <c r="AF630">
        <f t="shared" si="1036"/>
        <v>0</v>
      </c>
      <c r="AG630">
        <f t="shared" si="1036"/>
        <v>0</v>
      </c>
      <c r="AH630">
        <f t="shared" si="1036"/>
        <v>0</v>
      </c>
      <c r="AJ630">
        <f t="shared" ref="AJ630:AU630" si="1037">IF(E630=4.5,1,0)</f>
        <v>0</v>
      </c>
      <c r="AK630">
        <f t="shared" si="1037"/>
        <v>0</v>
      </c>
      <c r="AL630">
        <f t="shared" si="1037"/>
        <v>0</v>
      </c>
      <c r="AM630">
        <f t="shared" si="1037"/>
        <v>0</v>
      </c>
      <c r="AN630">
        <f t="shared" si="1037"/>
        <v>0</v>
      </c>
      <c r="AO630">
        <f t="shared" si="1037"/>
        <v>0</v>
      </c>
      <c r="AP630">
        <f t="shared" si="1037"/>
        <v>0</v>
      </c>
      <c r="AQ630">
        <f t="shared" si="1037"/>
        <v>0</v>
      </c>
      <c r="AR630">
        <f t="shared" si="1037"/>
        <v>0</v>
      </c>
      <c r="AS630">
        <f t="shared" si="1037"/>
        <v>0</v>
      </c>
      <c r="AT630">
        <f t="shared" si="1037"/>
        <v>0</v>
      </c>
      <c r="AU630">
        <f t="shared" si="1037"/>
        <v>0</v>
      </c>
      <c r="BK630" s="346"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5">
      <c r="A631" s="348"/>
      <c r="B631" s="351"/>
      <c r="C631" s="341"/>
      <c r="D631" s="176" t="s">
        <v>42</v>
      </c>
      <c r="E631" s="252"/>
      <c r="F631" s="252"/>
      <c r="G631" s="252"/>
      <c r="H631" s="252"/>
      <c r="I631" s="252"/>
      <c r="J631" s="252"/>
      <c r="K631" s="252"/>
      <c r="L631" s="252"/>
      <c r="M631" s="175"/>
      <c r="N631" s="175"/>
      <c r="O631" s="175"/>
      <c r="P631" s="175"/>
      <c r="Q631" s="183"/>
      <c r="R631" s="35">
        <f>IF(R630&lt;15,0,IF(R630&lt;30,1,IF(R630&lt;45,2,3)))</f>
        <v>0</v>
      </c>
      <c r="S631" s="344"/>
      <c r="AY631" t="str">
        <f t="shared" ref="AY631:BJ631" si="1038">IF(AY632="","",COUNTIF($E632:$P632,AY632))</f>
        <v/>
      </c>
      <c r="AZ631" t="str">
        <f t="shared" si="1038"/>
        <v/>
      </c>
      <c r="BA631" t="str">
        <f t="shared" si="1038"/>
        <v/>
      </c>
      <c r="BB631" t="str">
        <f t="shared" si="1038"/>
        <v/>
      </c>
      <c r="BC631" t="str">
        <f t="shared" si="1038"/>
        <v/>
      </c>
      <c r="BD631" t="str">
        <f t="shared" si="1038"/>
        <v/>
      </c>
      <c r="BE631" t="str">
        <f t="shared" si="1038"/>
        <v/>
      </c>
      <c r="BF631" t="str">
        <f t="shared" si="1038"/>
        <v/>
      </c>
      <c r="BG631" t="str">
        <f t="shared" si="1038"/>
        <v/>
      </c>
      <c r="BH631" t="str">
        <f t="shared" si="1038"/>
        <v/>
      </c>
      <c r="BI631" t="str">
        <f t="shared" si="1038"/>
        <v/>
      </c>
      <c r="BJ631" t="str">
        <f t="shared" si="1038"/>
        <v/>
      </c>
      <c r="BK631" s="346"/>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5">
      <c r="A632" s="349"/>
      <c r="B632" s="352"/>
      <c r="C632" s="342"/>
      <c r="D632" s="177" t="s">
        <v>44</v>
      </c>
      <c r="E632" s="252" t="str">
        <f t="shared" ref="E632:P632" si="1039">IF(E630&gt;0,1,"")</f>
        <v/>
      </c>
      <c r="F632" s="252" t="str">
        <f t="shared" si="1039"/>
        <v/>
      </c>
      <c r="G632" s="252" t="str">
        <f t="shared" si="1039"/>
        <v/>
      </c>
      <c r="H632" s="252" t="str">
        <f t="shared" si="1039"/>
        <v/>
      </c>
      <c r="I632" s="252" t="str">
        <f t="shared" si="1039"/>
        <v/>
      </c>
      <c r="J632" s="252" t="str">
        <f t="shared" si="1039"/>
        <v/>
      </c>
      <c r="K632" s="252" t="str">
        <f t="shared" si="1039"/>
        <v/>
      </c>
      <c r="L632" s="252" t="str">
        <f t="shared" si="1039"/>
        <v/>
      </c>
      <c r="M632" s="175" t="str">
        <f t="shared" si="1039"/>
        <v/>
      </c>
      <c r="N632" s="175" t="str">
        <f t="shared" si="1039"/>
        <v/>
      </c>
      <c r="O632" s="175" t="str">
        <f t="shared" si="1039"/>
        <v/>
      </c>
      <c r="P632" s="175" t="str">
        <f t="shared" si="1039"/>
        <v/>
      </c>
      <c r="Q632" s="184" t="str">
        <f>IF(BK630="","",BK630)</f>
        <v/>
      </c>
      <c r="R632" s="38" t="str">
        <f>IF(BK630="","",BK630)</f>
        <v/>
      </c>
      <c r="S632" s="345"/>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6"/>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5">
      <c r="A633" s="347">
        <v>211</v>
      </c>
      <c r="B633" s="350"/>
      <c r="C633" s="340"/>
      <c r="D633" s="176" t="s">
        <v>38</v>
      </c>
      <c r="E633" s="252"/>
      <c r="F633" s="252"/>
      <c r="G633" s="252"/>
      <c r="H633" s="252"/>
      <c r="I633" s="252"/>
      <c r="J633" s="252"/>
      <c r="K633" s="252"/>
      <c r="L633" s="252"/>
      <c r="M633" s="175"/>
      <c r="N633" s="175"/>
      <c r="O633" s="175"/>
      <c r="P633" s="175"/>
      <c r="Q633" s="183" t="str">
        <f>IF(BK633="","",BX635)</f>
        <v/>
      </c>
      <c r="R633" s="172"/>
      <c r="S633" s="343" t="str">
        <f>IF((COUNTBLANK(E633:Q633)+COUNTBLANK(E634:Q634)+COUNTBLANK(E635:Q635))/3=COUNTBLANK(E633:Q633),"","Bitte alle drei Zeilen ausfüllen")</f>
        <v/>
      </c>
      <c r="W633">
        <f t="shared" ref="W633:AH633" si="1040">IF(E633=4.5,E634,0)</f>
        <v>0</v>
      </c>
      <c r="X633">
        <f t="shared" si="1040"/>
        <v>0</v>
      </c>
      <c r="Y633">
        <f t="shared" si="1040"/>
        <v>0</v>
      </c>
      <c r="Z633">
        <f t="shared" si="1040"/>
        <v>0</v>
      </c>
      <c r="AA633">
        <f t="shared" si="1040"/>
        <v>0</v>
      </c>
      <c r="AB633">
        <f t="shared" si="1040"/>
        <v>0</v>
      </c>
      <c r="AC633">
        <f t="shared" si="1040"/>
        <v>0</v>
      </c>
      <c r="AD633">
        <f t="shared" si="1040"/>
        <v>0</v>
      </c>
      <c r="AE633">
        <f t="shared" si="1040"/>
        <v>0</v>
      </c>
      <c r="AF633">
        <f t="shared" si="1040"/>
        <v>0</v>
      </c>
      <c r="AG633">
        <f t="shared" si="1040"/>
        <v>0</v>
      </c>
      <c r="AH633">
        <f t="shared" si="1040"/>
        <v>0</v>
      </c>
      <c r="AJ633">
        <f t="shared" ref="AJ633:AU633" si="1041">IF(E633=4.5,1,0)</f>
        <v>0</v>
      </c>
      <c r="AK633">
        <f t="shared" si="1041"/>
        <v>0</v>
      </c>
      <c r="AL633">
        <f t="shared" si="1041"/>
        <v>0</v>
      </c>
      <c r="AM633">
        <f t="shared" si="1041"/>
        <v>0</v>
      </c>
      <c r="AN633">
        <f t="shared" si="1041"/>
        <v>0</v>
      </c>
      <c r="AO633">
        <f t="shared" si="1041"/>
        <v>0</v>
      </c>
      <c r="AP633">
        <f t="shared" si="1041"/>
        <v>0</v>
      </c>
      <c r="AQ633">
        <f t="shared" si="1041"/>
        <v>0</v>
      </c>
      <c r="AR633">
        <f t="shared" si="1041"/>
        <v>0</v>
      </c>
      <c r="AS633">
        <f t="shared" si="1041"/>
        <v>0</v>
      </c>
      <c r="AT633">
        <f t="shared" si="1041"/>
        <v>0</v>
      </c>
      <c r="AU633">
        <f t="shared" si="1041"/>
        <v>0</v>
      </c>
      <c r="BK633" s="346"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5">
      <c r="A634" s="348"/>
      <c r="B634" s="351"/>
      <c r="C634" s="341"/>
      <c r="D634" s="176" t="s">
        <v>42</v>
      </c>
      <c r="E634" s="252"/>
      <c r="F634" s="252"/>
      <c r="G634" s="252"/>
      <c r="H634" s="252"/>
      <c r="I634" s="252"/>
      <c r="J634" s="252"/>
      <c r="K634" s="252"/>
      <c r="L634" s="252"/>
      <c r="M634" s="175"/>
      <c r="N634" s="175"/>
      <c r="O634" s="175"/>
      <c r="P634" s="175"/>
      <c r="Q634" s="183"/>
      <c r="R634" s="35">
        <f>IF(R633&lt;15,0,IF(R633&lt;30,1,IF(R633&lt;45,2,3)))</f>
        <v>0</v>
      </c>
      <c r="S634" s="344"/>
      <c r="AY634" t="str">
        <f t="shared" ref="AY634:BJ634" si="1042">IF(AY635="","",COUNTIF($E635:$P635,AY635))</f>
        <v/>
      </c>
      <c r="AZ634" t="str">
        <f t="shared" si="1042"/>
        <v/>
      </c>
      <c r="BA634" t="str">
        <f t="shared" si="1042"/>
        <v/>
      </c>
      <c r="BB634" t="str">
        <f t="shared" si="1042"/>
        <v/>
      </c>
      <c r="BC634" t="str">
        <f t="shared" si="1042"/>
        <v/>
      </c>
      <c r="BD634" t="str">
        <f t="shared" si="1042"/>
        <v/>
      </c>
      <c r="BE634" t="str">
        <f t="shared" si="1042"/>
        <v/>
      </c>
      <c r="BF634" t="str">
        <f t="shared" si="1042"/>
        <v/>
      </c>
      <c r="BG634" t="str">
        <f t="shared" si="1042"/>
        <v/>
      </c>
      <c r="BH634" t="str">
        <f t="shared" si="1042"/>
        <v/>
      </c>
      <c r="BI634" t="str">
        <f t="shared" si="1042"/>
        <v/>
      </c>
      <c r="BJ634" t="str">
        <f t="shared" si="1042"/>
        <v/>
      </c>
      <c r="BK634" s="346"/>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5">
      <c r="A635" s="349"/>
      <c r="B635" s="352"/>
      <c r="C635" s="342"/>
      <c r="D635" s="177" t="s">
        <v>44</v>
      </c>
      <c r="E635" s="252" t="str">
        <f t="shared" ref="E635:P635" si="1043">IF(E633&gt;0,1,"")</f>
        <v/>
      </c>
      <c r="F635" s="252" t="str">
        <f t="shared" si="1043"/>
        <v/>
      </c>
      <c r="G635" s="252" t="str">
        <f t="shared" si="1043"/>
        <v/>
      </c>
      <c r="H635" s="252" t="str">
        <f t="shared" si="1043"/>
        <v/>
      </c>
      <c r="I635" s="252" t="str">
        <f t="shared" si="1043"/>
        <v/>
      </c>
      <c r="J635" s="252" t="str">
        <f t="shared" si="1043"/>
        <v/>
      </c>
      <c r="K635" s="252" t="str">
        <f t="shared" si="1043"/>
        <v/>
      </c>
      <c r="L635" s="252" t="str">
        <f t="shared" si="1043"/>
        <v/>
      </c>
      <c r="M635" s="175" t="str">
        <f t="shared" si="1043"/>
        <v/>
      </c>
      <c r="N635" s="175" t="str">
        <f t="shared" si="1043"/>
        <v/>
      </c>
      <c r="O635" s="175" t="str">
        <f t="shared" si="1043"/>
        <v/>
      </c>
      <c r="P635" s="175" t="str">
        <f t="shared" si="1043"/>
        <v/>
      </c>
      <c r="Q635" s="184" t="str">
        <f>IF(BK633="","",BK633)</f>
        <v/>
      </c>
      <c r="R635" s="38" t="str">
        <f>IF(BK633="","",BK633)</f>
        <v/>
      </c>
      <c r="S635" s="345"/>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6"/>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5">
      <c r="A636" s="347">
        <v>212</v>
      </c>
      <c r="B636" s="350"/>
      <c r="C636" s="340"/>
      <c r="D636" s="176" t="s">
        <v>38</v>
      </c>
      <c r="E636" s="252"/>
      <c r="F636" s="252"/>
      <c r="G636" s="252"/>
      <c r="H636" s="252"/>
      <c r="I636" s="252"/>
      <c r="J636" s="252"/>
      <c r="K636" s="252"/>
      <c r="L636" s="252"/>
      <c r="M636" s="175"/>
      <c r="N636" s="175"/>
      <c r="O636" s="175"/>
      <c r="P636" s="175"/>
      <c r="Q636" s="183" t="str">
        <f>IF(BK636="","",BX638)</f>
        <v/>
      </c>
      <c r="R636" s="172"/>
      <c r="S636" s="343" t="str">
        <f>IF((COUNTBLANK(E636:Q636)+COUNTBLANK(E637:Q637)+COUNTBLANK(E638:Q638))/3=COUNTBLANK(E636:Q636),"","Bitte alle drei Zeilen ausfüllen")</f>
        <v/>
      </c>
      <c r="W636">
        <f t="shared" ref="W636:AH636" si="1044">IF(E636=4.5,E637,0)</f>
        <v>0</v>
      </c>
      <c r="X636">
        <f t="shared" si="1044"/>
        <v>0</v>
      </c>
      <c r="Y636">
        <f t="shared" si="1044"/>
        <v>0</v>
      </c>
      <c r="Z636">
        <f t="shared" si="1044"/>
        <v>0</v>
      </c>
      <c r="AA636">
        <f t="shared" si="1044"/>
        <v>0</v>
      </c>
      <c r="AB636">
        <f t="shared" si="1044"/>
        <v>0</v>
      </c>
      <c r="AC636">
        <f t="shared" si="1044"/>
        <v>0</v>
      </c>
      <c r="AD636">
        <f t="shared" si="1044"/>
        <v>0</v>
      </c>
      <c r="AE636">
        <f t="shared" si="1044"/>
        <v>0</v>
      </c>
      <c r="AF636">
        <f t="shared" si="1044"/>
        <v>0</v>
      </c>
      <c r="AG636">
        <f t="shared" si="1044"/>
        <v>0</v>
      </c>
      <c r="AH636">
        <f t="shared" si="1044"/>
        <v>0</v>
      </c>
      <c r="AJ636">
        <f t="shared" ref="AJ636:AU636" si="1045">IF(E636=4.5,1,0)</f>
        <v>0</v>
      </c>
      <c r="AK636">
        <f t="shared" si="1045"/>
        <v>0</v>
      </c>
      <c r="AL636">
        <f t="shared" si="1045"/>
        <v>0</v>
      </c>
      <c r="AM636">
        <f t="shared" si="1045"/>
        <v>0</v>
      </c>
      <c r="AN636">
        <f t="shared" si="1045"/>
        <v>0</v>
      </c>
      <c r="AO636">
        <f t="shared" si="1045"/>
        <v>0</v>
      </c>
      <c r="AP636">
        <f t="shared" si="1045"/>
        <v>0</v>
      </c>
      <c r="AQ636">
        <f t="shared" si="1045"/>
        <v>0</v>
      </c>
      <c r="AR636">
        <f t="shared" si="1045"/>
        <v>0</v>
      </c>
      <c r="AS636">
        <f t="shared" si="1045"/>
        <v>0</v>
      </c>
      <c r="AT636">
        <f t="shared" si="1045"/>
        <v>0</v>
      </c>
      <c r="AU636">
        <f t="shared" si="1045"/>
        <v>0</v>
      </c>
      <c r="BK636" s="346"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5">
      <c r="A637" s="348"/>
      <c r="B637" s="351"/>
      <c r="C637" s="341"/>
      <c r="D637" s="176" t="s">
        <v>42</v>
      </c>
      <c r="E637" s="252"/>
      <c r="F637" s="252"/>
      <c r="G637" s="252"/>
      <c r="H637" s="252"/>
      <c r="I637" s="252"/>
      <c r="J637" s="252"/>
      <c r="K637" s="252"/>
      <c r="L637" s="252"/>
      <c r="M637" s="175"/>
      <c r="N637" s="175"/>
      <c r="O637" s="175"/>
      <c r="P637" s="175"/>
      <c r="Q637" s="183"/>
      <c r="R637" s="35">
        <f>IF(R636&lt;15,0,IF(R636&lt;30,1,IF(R636&lt;45,2,3)))</f>
        <v>0</v>
      </c>
      <c r="S637" s="344"/>
      <c r="AY637" t="str">
        <f t="shared" ref="AY637:BJ637" si="1046">IF(AY638="","",COUNTIF($E638:$P638,AY638))</f>
        <v/>
      </c>
      <c r="AZ637" t="str">
        <f t="shared" si="1046"/>
        <v/>
      </c>
      <c r="BA637" t="str">
        <f t="shared" si="1046"/>
        <v/>
      </c>
      <c r="BB637" t="str">
        <f t="shared" si="1046"/>
        <v/>
      </c>
      <c r="BC637" t="str">
        <f t="shared" si="1046"/>
        <v/>
      </c>
      <c r="BD637" t="str">
        <f t="shared" si="1046"/>
        <v/>
      </c>
      <c r="BE637" t="str">
        <f t="shared" si="1046"/>
        <v/>
      </c>
      <c r="BF637" t="str">
        <f t="shared" si="1046"/>
        <v/>
      </c>
      <c r="BG637" t="str">
        <f t="shared" si="1046"/>
        <v/>
      </c>
      <c r="BH637" t="str">
        <f t="shared" si="1046"/>
        <v/>
      </c>
      <c r="BI637" t="str">
        <f t="shared" si="1046"/>
        <v/>
      </c>
      <c r="BJ637" t="str">
        <f t="shared" si="1046"/>
        <v/>
      </c>
      <c r="BK637" s="346"/>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5">
      <c r="A638" s="349"/>
      <c r="B638" s="352"/>
      <c r="C638" s="342"/>
      <c r="D638" s="177" t="s">
        <v>44</v>
      </c>
      <c r="E638" s="252" t="str">
        <f t="shared" ref="E638:P638" si="1047">IF(E636&gt;0,1,"")</f>
        <v/>
      </c>
      <c r="F638" s="252" t="str">
        <f t="shared" si="1047"/>
        <v/>
      </c>
      <c r="G638" s="252" t="str">
        <f t="shared" si="1047"/>
        <v/>
      </c>
      <c r="H638" s="252" t="str">
        <f t="shared" si="1047"/>
        <v/>
      </c>
      <c r="I638" s="252" t="str">
        <f t="shared" si="1047"/>
        <v/>
      </c>
      <c r="J638" s="252" t="str">
        <f t="shared" si="1047"/>
        <v/>
      </c>
      <c r="K638" s="252" t="str">
        <f t="shared" si="1047"/>
        <v/>
      </c>
      <c r="L638" s="252" t="str">
        <f t="shared" si="1047"/>
        <v/>
      </c>
      <c r="M638" s="175" t="str">
        <f t="shared" si="1047"/>
        <v/>
      </c>
      <c r="N638" s="175" t="str">
        <f t="shared" si="1047"/>
        <v/>
      </c>
      <c r="O638" s="175" t="str">
        <f t="shared" si="1047"/>
        <v/>
      </c>
      <c r="P638" s="175" t="str">
        <f t="shared" si="1047"/>
        <v/>
      </c>
      <c r="Q638" s="184" t="str">
        <f>IF(BK636="","",BK636)</f>
        <v/>
      </c>
      <c r="R638" s="38" t="str">
        <f>IF(BK636="","",BK636)</f>
        <v/>
      </c>
      <c r="S638" s="345"/>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6"/>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5">
      <c r="A639" s="347">
        <v>213</v>
      </c>
      <c r="B639" s="350"/>
      <c r="C639" s="340"/>
      <c r="D639" s="176" t="s">
        <v>38</v>
      </c>
      <c r="E639" s="252"/>
      <c r="F639" s="252"/>
      <c r="G639" s="252"/>
      <c r="H639" s="252"/>
      <c r="I639" s="252"/>
      <c r="J639" s="252"/>
      <c r="K639" s="252"/>
      <c r="L639" s="252"/>
      <c r="M639" s="175"/>
      <c r="N639" s="175"/>
      <c r="O639" s="175"/>
      <c r="P639" s="175"/>
      <c r="Q639" s="183" t="str">
        <f>IF(BK639="","",BX641)</f>
        <v/>
      </c>
      <c r="R639" s="172"/>
      <c r="S639" s="343" t="str">
        <f>IF((COUNTBLANK(E639:Q639)+COUNTBLANK(E640:Q640)+COUNTBLANK(E641:Q641))/3=COUNTBLANK(E639:Q639),"","Bitte alle drei Zeilen ausfüllen")</f>
        <v/>
      </c>
      <c r="W639">
        <f t="shared" ref="W639:AH639" si="1048">IF(E639=4.5,E640,0)</f>
        <v>0</v>
      </c>
      <c r="X639">
        <f t="shared" si="1048"/>
        <v>0</v>
      </c>
      <c r="Y639">
        <f t="shared" si="1048"/>
        <v>0</v>
      </c>
      <c r="Z639">
        <f t="shared" si="1048"/>
        <v>0</v>
      </c>
      <c r="AA639">
        <f t="shared" si="1048"/>
        <v>0</v>
      </c>
      <c r="AB639">
        <f t="shared" si="1048"/>
        <v>0</v>
      </c>
      <c r="AC639">
        <f t="shared" si="1048"/>
        <v>0</v>
      </c>
      <c r="AD639">
        <f t="shared" si="1048"/>
        <v>0</v>
      </c>
      <c r="AE639">
        <f t="shared" si="1048"/>
        <v>0</v>
      </c>
      <c r="AF639">
        <f t="shared" si="1048"/>
        <v>0</v>
      </c>
      <c r="AG639">
        <f t="shared" si="1048"/>
        <v>0</v>
      </c>
      <c r="AH639">
        <f t="shared" si="1048"/>
        <v>0</v>
      </c>
      <c r="AJ639">
        <f t="shared" ref="AJ639:AU639" si="1049">IF(E639=4.5,1,0)</f>
        <v>0</v>
      </c>
      <c r="AK639">
        <f t="shared" si="1049"/>
        <v>0</v>
      </c>
      <c r="AL639">
        <f t="shared" si="1049"/>
        <v>0</v>
      </c>
      <c r="AM639">
        <f t="shared" si="1049"/>
        <v>0</v>
      </c>
      <c r="AN639">
        <f t="shared" si="1049"/>
        <v>0</v>
      </c>
      <c r="AO639">
        <f t="shared" si="1049"/>
        <v>0</v>
      </c>
      <c r="AP639">
        <f t="shared" si="1049"/>
        <v>0</v>
      </c>
      <c r="AQ639">
        <f t="shared" si="1049"/>
        <v>0</v>
      </c>
      <c r="AR639">
        <f t="shared" si="1049"/>
        <v>0</v>
      </c>
      <c r="AS639">
        <f t="shared" si="1049"/>
        <v>0</v>
      </c>
      <c r="AT639">
        <f t="shared" si="1049"/>
        <v>0</v>
      </c>
      <c r="AU639">
        <f t="shared" si="1049"/>
        <v>0</v>
      </c>
      <c r="BK639" s="346"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5">
      <c r="A640" s="348"/>
      <c r="B640" s="351"/>
      <c r="C640" s="341"/>
      <c r="D640" s="176" t="s">
        <v>42</v>
      </c>
      <c r="E640" s="252"/>
      <c r="F640" s="252"/>
      <c r="G640" s="252"/>
      <c r="H640" s="252"/>
      <c r="I640" s="252"/>
      <c r="J640" s="252"/>
      <c r="K640" s="252"/>
      <c r="L640" s="252"/>
      <c r="M640" s="175"/>
      <c r="N640" s="175"/>
      <c r="O640" s="175"/>
      <c r="P640" s="175"/>
      <c r="Q640" s="183"/>
      <c r="R640" s="35">
        <f>IF(R639&lt;15,0,IF(R639&lt;30,1,IF(R639&lt;45,2,3)))</f>
        <v>0</v>
      </c>
      <c r="S640" s="344"/>
      <c r="AY640" t="str">
        <f t="shared" ref="AY640:BJ640" si="1050">IF(AY641="","",COUNTIF($E641:$P641,AY641))</f>
        <v/>
      </c>
      <c r="AZ640" t="str">
        <f t="shared" si="1050"/>
        <v/>
      </c>
      <c r="BA640" t="str">
        <f t="shared" si="1050"/>
        <v/>
      </c>
      <c r="BB640" t="str">
        <f t="shared" si="1050"/>
        <v/>
      </c>
      <c r="BC640" t="str">
        <f t="shared" si="1050"/>
        <v/>
      </c>
      <c r="BD640" t="str">
        <f t="shared" si="1050"/>
        <v/>
      </c>
      <c r="BE640" t="str">
        <f t="shared" si="1050"/>
        <v/>
      </c>
      <c r="BF640" t="str">
        <f t="shared" si="1050"/>
        <v/>
      </c>
      <c r="BG640" t="str">
        <f t="shared" si="1050"/>
        <v/>
      </c>
      <c r="BH640" t="str">
        <f t="shared" si="1050"/>
        <v/>
      </c>
      <c r="BI640" t="str">
        <f t="shared" si="1050"/>
        <v/>
      </c>
      <c r="BJ640" t="str">
        <f t="shared" si="1050"/>
        <v/>
      </c>
      <c r="BK640" s="346"/>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5">
      <c r="A641" s="349"/>
      <c r="B641" s="352"/>
      <c r="C641" s="342"/>
      <c r="D641" s="177" t="s">
        <v>44</v>
      </c>
      <c r="E641" s="252" t="str">
        <f t="shared" ref="E641:P641" si="1051">IF(E639&gt;0,1,"")</f>
        <v/>
      </c>
      <c r="F641" s="252" t="str">
        <f t="shared" si="1051"/>
        <v/>
      </c>
      <c r="G641" s="252" t="str">
        <f t="shared" si="1051"/>
        <v/>
      </c>
      <c r="H641" s="252" t="str">
        <f t="shared" si="1051"/>
        <v/>
      </c>
      <c r="I641" s="252" t="str">
        <f t="shared" si="1051"/>
        <v/>
      </c>
      <c r="J641" s="252" t="str">
        <f t="shared" si="1051"/>
        <v/>
      </c>
      <c r="K641" s="252" t="str">
        <f t="shared" si="1051"/>
        <v/>
      </c>
      <c r="L641" s="252" t="str">
        <f t="shared" si="1051"/>
        <v/>
      </c>
      <c r="M641" s="175" t="str">
        <f t="shared" si="1051"/>
        <v/>
      </c>
      <c r="N641" s="175" t="str">
        <f t="shared" si="1051"/>
        <v/>
      </c>
      <c r="O641" s="175" t="str">
        <f t="shared" si="1051"/>
        <v/>
      </c>
      <c r="P641" s="175" t="str">
        <f t="shared" si="1051"/>
        <v/>
      </c>
      <c r="Q641" s="184" t="str">
        <f>IF(BK639="","",BK639)</f>
        <v/>
      </c>
      <c r="R641" s="38" t="str">
        <f>IF(BK639="","",BK639)</f>
        <v/>
      </c>
      <c r="S641" s="345"/>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6"/>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5">
      <c r="A642" s="347">
        <v>214</v>
      </c>
      <c r="B642" s="350"/>
      <c r="C642" s="340"/>
      <c r="D642" s="176" t="s">
        <v>38</v>
      </c>
      <c r="E642" s="252"/>
      <c r="F642" s="252"/>
      <c r="G642" s="252"/>
      <c r="H642" s="252"/>
      <c r="I642" s="252"/>
      <c r="J642" s="252"/>
      <c r="K642" s="252"/>
      <c r="L642" s="252"/>
      <c r="M642" s="175"/>
      <c r="N642" s="175"/>
      <c r="O642" s="175"/>
      <c r="P642" s="175"/>
      <c r="Q642" s="183" t="str">
        <f>IF(BK642="","",BX644)</f>
        <v/>
      </c>
      <c r="R642" s="172"/>
      <c r="S642" s="343" t="str">
        <f>IF((COUNTBLANK(E642:Q642)+COUNTBLANK(E643:Q643)+COUNTBLANK(E644:Q644))/3=COUNTBLANK(E642:Q642),"","Bitte alle drei Zeilen ausfüllen")</f>
        <v/>
      </c>
      <c r="W642">
        <f t="shared" ref="W642:AH642" si="1052">IF(E642=4.5,E643,0)</f>
        <v>0</v>
      </c>
      <c r="X642">
        <f t="shared" si="1052"/>
        <v>0</v>
      </c>
      <c r="Y642">
        <f t="shared" si="1052"/>
        <v>0</v>
      </c>
      <c r="Z642">
        <f t="shared" si="1052"/>
        <v>0</v>
      </c>
      <c r="AA642">
        <f t="shared" si="1052"/>
        <v>0</v>
      </c>
      <c r="AB642">
        <f t="shared" si="1052"/>
        <v>0</v>
      </c>
      <c r="AC642">
        <f t="shared" si="1052"/>
        <v>0</v>
      </c>
      <c r="AD642">
        <f t="shared" si="1052"/>
        <v>0</v>
      </c>
      <c r="AE642">
        <f t="shared" si="1052"/>
        <v>0</v>
      </c>
      <c r="AF642">
        <f t="shared" si="1052"/>
        <v>0</v>
      </c>
      <c r="AG642">
        <f t="shared" si="1052"/>
        <v>0</v>
      </c>
      <c r="AH642">
        <f t="shared" si="1052"/>
        <v>0</v>
      </c>
      <c r="AJ642">
        <f t="shared" ref="AJ642:AU642" si="1053">IF(E642=4.5,1,0)</f>
        <v>0</v>
      </c>
      <c r="AK642">
        <f t="shared" si="1053"/>
        <v>0</v>
      </c>
      <c r="AL642">
        <f t="shared" si="1053"/>
        <v>0</v>
      </c>
      <c r="AM642">
        <f t="shared" si="1053"/>
        <v>0</v>
      </c>
      <c r="AN642">
        <f t="shared" si="1053"/>
        <v>0</v>
      </c>
      <c r="AO642">
        <f t="shared" si="1053"/>
        <v>0</v>
      </c>
      <c r="AP642">
        <f t="shared" si="1053"/>
        <v>0</v>
      </c>
      <c r="AQ642">
        <f t="shared" si="1053"/>
        <v>0</v>
      </c>
      <c r="AR642">
        <f t="shared" si="1053"/>
        <v>0</v>
      </c>
      <c r="AS642">
        <f t="shared" si="1053"/>
        <v>0</v>
      </c>
      <c r="AT642">
        <f t="shared" si="1053"/>
        <v>0</v>
      </c>
      <c r="AU642">
        <f t="shared" si="1053"/>
        <v>0</v>
      </c>
      <c r="BK642" s="346"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5">
      <c r="A643" s="348"/>
      <c r="B643" s="351"/>
      <c r="C643" s="341"/>
      <c r="D643" s="176" t="s">
        <v>42</v>
      </c>
      <c r="E643" s="252"/>
      <c r="F643" s="252"/>
      <c r="G643" s="252"/>
      <c r="H643" s="252"/>
      <c r="I643" s="252"/>
      <c r="J643" s="252"/>
      <c r="K643" s="252"/>
      <c r="L643" s="252"/>
      <c r="M643" s="175"/>
      <c r="N643" s="175"/>
      <c r="O643" s="175"/>
      <c r="P643" s="175"/>
      <c r="Q643" s="183"/>
      <c r="R643" s="35">
        <f>IF(R642&lt;15,0,IF(R642&lt;30,1,IF(R642&lt;45,2,3)))</f>
        <v>0</v>
      </c>
      <c r="S643" s="344"/>
      <c r="AY643" t="str">
        <f t="shared" ref="AY643:BJ643" si="1054">IF(AY644="","",COUNTIF($E644:$P644,AY644))</f>
        <v/>
      </c>
      <c r="AZ643" t="str">
        <f t="shared" si="1054"/>
        <v/>
      </c>
      <c r="BA643" t="str">
        <f t="shared" si="1054"/>
        <v/>
      </c>
      <c r="BB643" t="str">
        <f t="shared" si="1054"/>
        <v/>
      </c>
      <c r="BC643" t="str">
        <f t="shared" si="1054"/>
        <v/>
      </c>
      <c r="BD643" t="str">
        <f t="shared" si="1054"/>
        <v/>
      </c>
      <c r="BE643" t="str">
        <f t="shared" si="1054"/>
        <v/>
      </c>
      <c r="BF643" t="str">
        <f t="shared" si="1054"/>
        <v/>
      </c>
      <c r="BG643" t="str">
        <f t="shared" si="1054"/>
        <v/>
      </c>
      <c r="BH643" t="str">
        <f t="shared" si="1054"/>
        <v/>
      </c>
      <c r="BI643" t="str">
        <f t="shared" si="1054"/>
        <v/>
      </c>
      <c r="BJ643" t="str">
        <f t="shared" si="1054"/>
        <v/>
      </c>
      <c r="BK643" s="346"/>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5">
      <c r="A644" s="349"/>
      <c r="B644" s="352"/>
      <c r="C644" s="342"/>
      <c r="D644" s="177" t="s">
        <v>44</v>
      </c>
      <c r="E644" s="252" t="str">
        <f t="shared" ref="E644:P644" si="1055">IF(E642&gt;0,1,"")</f>
        <v/>
      </c>
      <c r="F644" s="252" t="str">
        <f t="shared" si="1055"/>
        <v/>
      </c>
      <c r="G644" s="252" t="str">
        <f t="shared" si="1055"/>
        <v/>
      </c>
      <c r="H644" s="252" t="str">
        <f t="shared" si="1055"/>
        <v/>
      </c>
      <c r="I644" s="252" t="str">
        <f t="shared" si="1055"/>
        <v/>
      </c>
      <c r="J644" s="252" t="str">
        <f t="shared" si="1055"/>
        <v/>
      </c>
      <c r="K644" s="252" t="str">
        <f t="shared" si="1055"/>
        <v/>
      </c>
      <c r="L644" s="252" t="str">
        <f t="shared" si="1055"/>
        <v/>
      </c>
      <c r="M644" s="175" t="str">
        <f t="shared" si="1055"/>
        <v/>
      </c>
      <c r="N644" s="175" t="str">
        <f t="shared" si="1055"/>
        <v/>
      </c>
      <c r="O644" s="175" t="str">
        <f t="shared" si="1055"/>
        <v/>
      </c>
      <c r="P644" s="175" t="str">
        <f t="shared" si="1055"/>
        <v/>
      </c>
      <c r="Q644" s="184" t="str">
        <f>IF(BK642="","",BK642)</f>
        <v/>
      </c>
      <c r="R644" s="38" t="str">
        <f>IF(BK642="","",BK642)</f>
        <v/>
      </c>
      <c r="S644" s="345"/>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6"/>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5">
      <c r="A645" s="347">
        <v>215</v>
      </c>
      <c r="B645" s="350"/>
      <c r="C645" s="340"/>
      <c r="D645" s="176" t="s">
        <v>38</v>
      </c>
      <c r="E645" s="252"/>
      <c r="F645" s="252"/>
      <c r="G645" s="252"/>
      <c r="H645" s="252"/>
      <c r="I645" s="252"/>
      <c r="J645" s="252"/>
      <c r="K645" s="252"/>
      <c r="L645" s="252"/>
      <c r="M645" s="175"/>
      <c r="N645" s="175"/>
      <c r="O645" s="175"/>
      <c r="P645" s="175"/>
      <c r="Q645" s="183" t="str">
        <f>IF(BK645="","",BX647)</f>
        <v/>
      </c>
      <c r="R645" s="172"/>
      <c r="S645" s="343" t="str">
        <f>IF((COUNTBLANK(E645:Q645)+COUNTBLANK(E646:Q646)+COUNTBLANK(E647:Q647))/3=COUNTBLANK(E645:Q645),"","Bitte alle drei Zeilen ausfüllen")</f>
        <v/>
      </c>
      <c r="W645">
        <f t="shared" ref="W645:AH645" si="1056">IF(E645=4.5,E646,0)</f>
        <v>0</v>
      </c>
      <c r="X645">
        <f t="shared" si="1056"/>
        <v>0</v>
      </c>
      <c r="Y645">
        <f t="shared" si="1056"/>
        <v>0</v>
      </c>
      <c r="Z645">
        <f t="shared" si="1056"/>
        <v>0</v>
      </c>
      <c r="AA645">
        <f t="shared" si="1056"/>
        <v>0</v>
      </c>
      <c r="AB645">
        <f t="shared" si="1056"/>
        <v>0</v>
      </c>
      <c r="AC645">
        <f t="shared" si="1056"/>
        <v>0</v>
      </c>
      <c r="AD645">
        <f t="shared" si="1056"/>
        <v>0</v>
      </c>
      <c r="AE645">
        <f t="shared" si="1056"/>
        <v>0</v>
      </c>
      <c r="AF645">
        <f t="shared" si="1056"/>
        <v>0</v>
      </c>
      <c r="AG645">
        <f t="shared" si="1056"/>
        <v>0</v>
      </c>
      <c r="AH645">
        <f t="shared" si="1056"/>
        <v>0</v>
      </c>
      <c r="AJ645">
        <f t="shared" ref="AJ645:AU645" si="1057">IF(E645=4.5,1,0)</f>
        <v>0</v>
      </c>
      <c r="AK645">
        <f t="shared" si="1057"/>
        <v>0</v>
      </c>
      <c r="AL645">
        <f t="shared" si="1057"/>
        <v>0</v>
      </c>
      <c r="AM645">
        <f t="shared" si="1057"/>
        <v>0</v>
      </c>
      <c r="AN645">
        <f t="shared" si="1057"/>
        <v>0</v>
      </c>
      <c r="AO645">
        <f t="shared" si="1057"/>
        <v>0</v>
      </c>
      <c r="AP645">
        <f t="shared" si="1057"/>
        <v>0</v>
      </c>
      <c r="AQ645">
        <f t="shared" si="1057"/>
        <v>0</v>
      </c>
      <c r="AR645">
        <f t="shared" si="1057"/>
        <v>0</v>
      </c>
      <c r="AS645">
        <f t="shared" si="1057"/>
        <v>0</v>
      </c>
      <c r="AT645">
        <f t="shared" si="1057"/>
        <v>0</v>
      </c>
      <c r="AU645">
        <f t="shared" si="1057"/>
        <v>0</v>
      </c>
      <c r="BK645" s="346"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5">
      <c r="A646" s="348"/>
      <c r="B646" s="351"/>
      <c r="C646" s="341"/>
      <c r="D646" s="176" t="s">
        <v>42</v>
      </c>
      <c r="E646" s="252"/>
      <c r="F646" s="252"/>
      <c r="G646" s="252"/>
      <c r="H646" s="252"/>
      <c r="I646" s="252"/>
      <c r="J646" s="252"/>
      <c r="K646" s="252"/>
      <c r="L646" s="252"/>
      <c r="M646" s="175"/>
      <c r="N646" s="175"/>
      <c r="O646" s="175"/>
      <c r="P646" s="175"/>
      <c r="Q646" s="183"/>
      <c r="R646" s="35">
        <f>IF(R645&lt;15,0,IF(R645&lt;30,1,IF(R645&lt;45,2,3)))</f>
        <v>0</v>
      </c>
      <c r="S646" s="344"/>
      <c r="AY646" t="str">
        <f t="shared" ref="AY646:BJ646" si="1058">IF(AY647="","",COUNTIF($E647:$P647,AY647))</f>
        <v/>
      </c>
      <c r="AZ646" t="str">
        <f t="shared" si="1058"/>
        <v/>
      </c>
      <c r="BA646" t="str">
        <f t="shared" si="1058"/>
        <v/>
      </c>
      <c r="BB646" t="str">
        <f t="shared" si="1058"/>
        <v/>
      </c>
      <c r="BC646" t="str">
        <f t="shared" si="1058"/>
        <v/>
      </c>
      <c r="BD646" t="str">
        <f t="shared" si="1058"/>
        <v/>
      </c>
      <c r="BE646" t="str">
        <f t="shared" si="1058"/>
        <v/>
      </c>
      <c r="BF646" t="str">
        <f t="shared" si="1058"/>
        <v/>
      </c>
      <c r="BG646" t="str">
        <f t="shared" si="1058"/>
        <v/>
      </c>
      <c r="BH646" t="str">
        <f t="shared" si="1058"/>
        <v/>
      </c>
      <c r="BI646" t="str">
        <f t="shared" si="1058"/>
        <v/>
      </c>
      <c r="BJ646" t="str">
        <f t="shared" si="1058"/>
        <v/>
      </c>
      <c r="BK646" s="346"/>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5">
      <c r="A647" s="349"/>
      <c r="B647" s="352"/>
      <c r="C647" s="342"/>
      <c r="D647" s="177" t="s">
        <v>44</v>
      </c>
      <c r="E647" s="252" t="str">
        <f t="shared" ref="E647:P647" si="1059">IF(E645&gt;0,1,"")</f>
        <v/>
      </c>
      <c r="F647" s="252" t="str">
        <f t="shared" si="1059"/>
        <v/>
      </c>
      <c r="G647" s="252" t="str">
        <f t="shared" si="1059"/>
        <v/>
      </c>
      <c r="H647" s="252" t="str">
        <f t="shared" si="1059"/>
        <v/>
      </c>
      <c r="I647" s="252" t="str">
        <f t="shared" si="1059"/>
        <v/>
      </c>
      <c r="J647" s="252" t="str">
        <f t="shared" si="1059"/>
        <v/>
      </c>
      <c r="K647" s="252" t="str">
        <f t="shared" si="1059"/>
        <v/>
      </c>
      <c r="L647" s="252" t="str">
        <f t="shared" si="1059"/>
        <v/>
      </c>
      <c r="M647" s="175" t="str">
        <f t="shared" si="1059"/>
        <v/>
      </c>
      <c r="N647" s="175" t="str">
        <f t="shared" si="1059"/>
        <v/>
      </c>
      <c r="O647" s="175" t="str">
        <f t="shared" si="1059"/>
        <v/>
      </c>
      <c r="P647" s="175" t="str">
        <f t="shared" si="1059"/>
        <v/>
      </c>
      <c r="Q647" s="184" t="str">
        <f>IF(BK645="","",BK645)</f>
        <v/>
      </c>
      <c r="R647" s="38" t="str">
        <f>IF(BK645="","",BK645)</f>
        <v/>
      </c>
      <c r="S647" s="345"/>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6"/>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5">
      <c r="A648" s="347">
        <v>216</v>
      </c>
      <c r="B648" s="350"/>
      <c r="C648" s="340"/>
      <c r="D648" s="176" t="s">
        <v>38</v>
      </c>
      <c r="E648" s="252"/>
      <c r="F648" s="252"/>
      <c r="G648" s="252"/>
      <c r="H648" s="252"/>
      <c r="I648" s="252"/>
      <c r="J648" s="252"/>
      <c r="K648" s="252"/>
      <c r="L648" s="252"/>
      <c r="M648" s="175"/>
      <c r="N648" s="175"/>
      <c r="O648" s="175"/>
      <c r="P648" s="175"/>
      <c r="Q648" s="183" t="str">
        <f>IF(BK648="","",BX650)</f>
        <v/>
      </c>
      <c r="R648" s="172"/>
      <c r="S648" s="343" t="str">
        <f>IF((COUNTBLANK(E648:Q648)+COUNTBLANK(E649:Q649)+COUNTBLANK(E650:Q650))/3=COUNTBLANK(E648:Q648),"","Bitte alle drei Zeilen ausfüllen")</f>
        <v/>
      </c>
      <c r="W648">
        <f t="shared" ref="W648:AH648" si="1060">IF(E648=4.5,E649,0)</f>
        <v>0</v>
      </c>
      <c r="X648">
        <f t="shared" si="1060"/>
        <v>0</v>
      </c>
      <c r="Y648">
        <f t="shared" si="1060"/>
        <v>0</v>
      </c>
      <c r="Z648">
        <f t="shared" si="1060"/>
        <v>0</v>
      </c>
      <c r="AA648">
        <f t="shared" si="1060"/>
        <v>0</v>
      </c>
      <c r="AB648">
        <f t="shared" si="1060"/>
        <v>0</v>
      </c>
      <c r="AC648">
        <f t="shared" si="1060"/>
        <v>0</v>
      </c>
      <c r="AD648">
        <f t="shared" si="1060"/>
        <v>0</v>
      </c>
      <c r="AE648">
        <f t="shared" si="1060"/>
        <v>0</v>
      </c>
      <c r="AF648">
        <f t="shared" si="1060"/>
        <v>0</v>
      </c>
      <c r="AG648">
        <f t="shared" si="1060"/>
        <v>0</v>
      </c>
      <c r="AH648">
        <f t="shared" si="1060"/>
        <v>0</v>
      </c>
      <c r="AJ648">
        <f t="shared" ref="AJ648:AU648" si="1061">IF(E648=4.5,1,0)</f>
        <v>0</v>
      </c>
      <c r="AK648">
        <f t="shared" si="1061"/>
        <v>0</v>
      </c>
      <c r="AL648">
        <f t="shared" si="1061"/>
        <v>0</v>
      </c>
      <c r="AM648">
        <f t="shared" si="1061"/>
        <v>0</v>
      </c>
      <c r="AN648">
        <f t="shared" si="1061"/>
        <v>0</v>
      </c>
      <c r="AO648">
        <f t="shared" si="1061"/>
        <v>0</v>
      </c>
      <c r="AP648">
        <f t="shared" si="1061"/>
        <v>0</v>
      </c>
      <c r="AQ648">
        <f t="shared" si="1061"/>
        <v>0</v>
      </c>
      <c r="AR648">
        <f t="shared" si="1061"/>
        <v>0</v>
      </c>
      <c r="AS648">
        <f t="shared" si="1061"/>
        <v>0</v>
      </c>
      <c r="AT648">
        <f t="shared" si="1061"/>
        <v>0</v>
      </c>
      <c r="AU648">
        <f t="shared" si="1061"/>
        <v>0</v>
      </c>
      <c r="BK648" s="346"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5">
      <c r="A649" s="348"/>
      <c r="B649" s="351"/>
      <c r="C649" s="341"/>
      <c r="D649" s="176" t="s">
        <v>42</v>
      </c>
      <c r="E649" s="252"/>
      <c r="F649" s="252"/>
      <c r="G649" s="252"/>
      <c r="H649" s="252"/>
      <c r="I649" s="252"/>
      <c r="J649" s="252"/>
      <c r="K649" s="252"/>
      <c r="L649" s="252"/>
      <c r="M649" s="175"/>
      <c r="N649" s="175"/>
      <c r="O649" s="175"/>
      <c r="P649" s="175"/>
      <c r="Q649" s="183"/>
      <c r="R649" s="35">
        <f>IF(R648&lt;15,0,IF(R648&lt;30,1,IF(R648&lt;45,2,3)))</f>
        <v>0</v>
      </c>
      <c r="S649" s="344"/>
      <c r="AY649" t="str">
        <f t="shared" ref="AY649:BJ649" si="1062">IF(AY650="","",COUNTIF($E650:$P650,AY650))</f>
        <v/>
      </c>
      <c r="AZ649" t="str">
        <f t="shared" si="1062"/>
        <v/>
      </c>
      <c r="BA649" t="str">
        <f t="shared" si="1062"/>
        <v/>
      </c>
      <c r="BB649" t="str">
        <f t="shared" si="1062"/>
        <v/>
      </c>
      <c r="BC649" t="str">
        <f t="shared" si="1062"/>
        <v/>
      </c>
      <c r="BD649" t="str">
        <f t="shared" si="1062"/>
        <v/>
      </c>
      <c r="BE649" t="str">
        <f t="shared" si="1062"/>
        <v/>
      </c>
      <c r="BF649" t="str">
        <f t="shared" si="1062"/>
        <v/>
      </c>
      <c r="BG649" t="str">
        <f t="shared" si="1062"/>
        <v/>
      </c>
      <c r="BH649" t="str">
        <f t="shared" si="1062"/>
        <v/>
      </c>
      <c r="BI649" t="str">
        <f t="shared" si="1062"/>
        <v/>
      </c>
      <c r="BJ649" t="str">
        <f t="shared" si="1062"/>
        <v/>
      </c>
      <c r="BK649" s="346"/>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5">
      <c r="A650" s="349"/>
      <c r="B650" s="352"/>
      <c r="C650" s="342"/>
      <c r="D650" s="177" t="s">
        <v>44</v>
      </c>
      <c r="E650" s="252" t="str">
        <f t="shared" ref="E650:P650" si="1063">IF(E648&gt;0,1,"")</f>
        <v/>
      </c>
      <c r="F650" s="252" t="str">
        <f t="shared" si="1063"/>
        <v/>
      </c>
      <c r="G650" s="252" t="str">
        <f t="shared" si="1063"/>
        <v/>
      </c>
      <c r="H650" s="252" t="str">
        <f t="shared" si="1063"/>
        <v/>
      </c>
      <c r="I650" s="252" t="str">
        <f t="shared" si="1063"/>
        <v/>
      </c>
      <c r="J650" s="252" t="str">
        <f t="shared" si="1063"/>
        <v/>
      </c>
      <c r="K650" s="252" t="str">
        <f t="shared" si="1063"/>
        <v/>
      </c>
      <c r="L650" s="252" t="str">
        <f t="shared" si="1063"/>
        <v/>
      </c>
      <c r="M650" s="175" t="str">
        <f t="shared" si="1063"/>
        <v/>
      </c>
      <c r="N650" s="175" t="str">
        <f t="shared" si="1063"/>
        <v/>
      </c>
      <c r="O650" s="175" t="str">
        <f t="shared" si="1063"/>
        <v/>
      </c>
      <c r="P650" s="175" t="str">
        <f t="shared" si="1063"/>
        <v/>
      </c>
      <c r="Q650" s="184" t="str">
        <f>IF(BK648="","",BK648)</f>
        <v/>
      </c>
      <c r="R650" s="38" t="str">
        <f>IF(BK648="","",BK648)</f>
        <v/>
      </c>
      <c r="S650" s="345"/>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6"/>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5">
      <c r="A651" s="347">
        <v>217</v>
      </c>
      <c r="B651" s="350"/>
      <c r="C651" s="340"/>
      <c r="D651" s="176" t="s">
        <v>38</v>
      </c>
      <c r="E651" s="252"/>
      <c r="F651" s="252"/>
      <c r="G651" s="252"/>
      <c r="H651" s="252"/>
      <c r="I651" s="252"/>
      <c r="J651" s="252"/>
      <c r="K651" s="252"/>
      <c r="L651" s="252"/>
      <c r="M651" s="175"/>
      <c r="N651" s="175"/>
      <c r="O651" s="175"/>
      <c r="P651" s="175"/>
      <c r="Q651" s="183" t="str">
        <f>IF(BK651="","",BX653)</f>
        <v/>
      </c>
      <c r="R651" s="172"/>
      <c r="S651" s="343" t="str">
        <f>IF((COUNTBLANK(E651:Q651)+COUNTBLANK(E652:Q652)+COUNTBLANK(E653:Q653))/3=COUNTBLANK(E651:Q651),"","Bitte alle drei Zeilen ausfüllen")</f>
        <v/>
      </c>
      <c r="W651">
        <f t="shared" ref="W651:AH651" si="1064">IF(E651=4.5,E652,0)</f>
        <v>0</v>
      </c>
      <c r="X651">
        <f t="shared" si="1064"/>
        <v>0</v>
      </c>
      <c r="Y651">
        <f t="shared" si="1064"/>
        <v>0</v>
      </c>
      <c r="Z651">
        <f t="shared" si="1064"/>
        <v>0</v>
      </c>
      <c r="AA651">
        <f t="shared" si="1064"/>
        <v>0</v>
      </c>
      <c r="AB651">
        <f t="shared" si="1064"/>
        <v>0</v>
      </c>
      <c r="AC651">
        <f t="shared" si="1064"/>
        <v>0</v>
      </c>
      <c r="AD651">
        <f t="shared" si="1064"/>
        <v>0</v>
      </c>
      <c r="AE651">
        <f t="shared" si="1064"/>
        <v>0</v>
      </c>
      <c r="AF651">
        <f t="shared" si="1064"/>
        <v>0</v>
      </c>
      <c r="AG651">
        <f t="shared" si="1064"/>
        <v>0</v>
      </c>
      <c r="AH651">
        <f t="shared" si="1064"/>
        <v>0</v>
      </c>
      <c r="AJ651">
        <f t="shared" ref="AJ651:AU651" si="1065">IF(E651=4.5,1,0)</f>
        <v>0</v>
      </c>
      <c r="AK651">
        <f t="shared" si="1065"/>
        <v>0</v>
      </c>
      <c r="AL651">
        <f t="shared" si="1065"/>
        <v>0</v>
      </c>
      <c r="AM651">
        <f t="shared" si="1065"/>
        <v>0</v>
      </c>
      <c r="AN651">
        <f t="shared" si="1065"/>
        <v>0</v>
      </c>
      <c r="AO651">
        <f t="shared" si="1065"/>
        <v>0</v>
      </c>
      <c r="AP651">
        <f t="shared" si="1065"/>
        <v>0</v>
      </c>
      <c r="AQ651">
        <f t="shared" si="1065"/>
        <v>0</v>
      </c>
      <c r="AR651">
        <f t="shared" si="1065"/>
        <v>0</v>
      </c>
      <c r="AS651">
        <f t="shared" si="1065"/>
        <v>0</v>
      </c>
      <c r="AT651">
        <f t="shared" si="1065"/>
        <v>0</v>
      </c>
      <c r="AU651">
        <f t="shared" si="1065"/>
        <v>0</v>
      </c>
      <c r="BK651" s="346"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5">
      <c r="A652" s="348"/>
      <c r="B652" s="351"/>
      <c r="C652" s="341"/>
      <c r="D652" s="176" t="s">
        <v>42</v>
      </c>
      <c r="E652" s="252"/>
      <c r="F652" s="252"/>
      <c r="G652" s="252"/>
      <c r="H652" s="252"/>
      <c r="I652" s="252"/>
      <c r="J652" s="252"/>
      <c r="K652" s="252"/>
      <c r="L652" s="252"/>
      <c r="M652" s="175"/>
      <c r="N652" s="175"/>
      <c r="O652" s="175"/>
      <c r="P652" s="175"/>
      <c r="Q652" s="183"/>
      <c r="R652" s="35">
        <f>IF(R651&lt;15,0,IF(R651&lt;30,1,IF(R651&lt;45,2,3)))</f>
        <v>0</v>
      </c>
      <c r="S652" s="344"/>
      <c r="AY652" t="str">
        <f t="shared" ref="AY652:BJ652" si="1066">IF(AY653="","",COUNTIF($E653:$P653,AY653))</f>
        <v/>
      </c>
      <c r="AZ652" t="str">
        <f t="shared" si="1066"/>
        <v/>
      </c>
      <c r="BA652" t="str">
        <f t="shared" si="1066"/>
        <v/>
      </c>
      <c r="BB652" t="str">
        <f t="shared" si="1066"/>
        <v/>
      </c>
      <c r="BC652" t="str">
        <f t="shared" si="1066"/>
        <v/>
      </c>
      <c r="BD652" t="str">
        <f t="shared" si="1066"/>
        <v/>
      </c>
      <c r="BE652" t="str">
        <f t="shared" si="1066"/>
        <v/>
      </c>
      <c r="BF652" t="str">
        <f t="shared" si="1066"/>
        <v/>
      </c>
      <c r="BG652" t="str">
        <f t="shared" si="1066"/>
        <v/>
      </c>
      <c r="BH652" t="str">
        <f t="shared" si="1066"/>
        <v/>
      </c>
      <c r="BI652" t="str">
        <f t="shared" si="1066"/>
        <v/>
      </c>
      <c r="BJ652" t="str">
        <f t="shared" si="1066"/>
        <v/>
      </c>
      <c r="BK652" s="346"/>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5">
      <c r="A653" s="349"/>
      <c r="B653" s="352"/>
      <c r="C653" s="342"/>
      <c r="D653" s="177" t="s">
        <v>44</v>
      </c>
      <c r="E653" s="252" t="str">
        <f t="shared" ref="E653:P653" si="1067">IF(E651&gt;0,1,"")</f>
        <v/>
      </c>
      <c r="F653" s="252" t="str">
        <f t="shared" si="1067"/>
        <v/>
      </c>
      <c r="G653" s="252" t="str">
        <f t="shared" si="1067"/>
        <v/>
      </c>
      <c r="H653" s="252" t="str">
        <f t="shared" si="1067"/>
        <v/>
      </c>
      <c r="I653" s="252" t="str">
        <f t="shared" si="1067"/>
        <v/>
      </c>
      <c r="J653" s="252" t="str">
        <f t="shared" si="1067"/>
        <v/>
      </c>
      <c r="K653" s="252" t="str">
        <f t="shared" si="1067"/>
        <v/>
      </c>
      <c r="L653" s="252" t="str">
        <f t="shared" si="1067"/>
        <v/>
      </c>
      <c r="M653" s="175" t="str">
        <f t="shared" si="1067"/>
        <v/>
      </c>
      <c r="N653" s="175" t="str">
        <f t="shared" si="1067"/>
        <v/>
      </c>
      <c r="O653" s="175" t="str">
        <f t="shared" si="1067"/>
        <v/>
      </c>
      <c r="P653" s="175" t="str">
        <f t="shared" si="1067"/>
        <v/>
      </c>
      <c r="Q653" s="184" t="str">
        <f>IF(BK651="","",BK651)</f>
        <v/>
      </c>
      <c r="R653" s="38" t="str">
        <f>IF(BK651="","",BK651)</f>
        <v/>
      </c>
      <c r="S653" s="345"/>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6"/>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5">
      <c r="A654" s="347">
        <v>218</v>
      </c>
      <c r="B654" s="350"/>
      <c r="C654" s="340"/>
      <c r="D654" s="176" t="s">
        <v>38</v>
      </c>
      <c r="E654" s="252"/>
      <c r="F654" s="252"/>
      <c r="G654" s="252"/>
      <c r="H654" s="252"/>
      <c r="I654" s="252"/>
      <c r="J654" s="252"/>
      <c r="K654" s="252"/>
      <c r="L654" s="252"/>
      <c r="M654" s="175"/>
      <c r="N654" s="175"/>
      <c r="O654" s="175"/>
      <c r="P654" s="175"/>
      <c r="Q654" s="183" t="str">
        <f>IF(BK654="","",BX656)</f>
        <v/>
      </c>
      <c r="R654" s="172"/>
      <c r="S654" s="343" t="str">
        <f>IF((COUNTBLANK(E654:Q654)+COUNTBLANK(E655:Q655)+COUNTBLANK(E656:Q656))/3=COUNTBLANK(E654:Q654),"","Bitte alle drei Zeilen ausfüllen")</f>
        <v/>
      </c>
      <c r="W654">
        <f t="shared" ref="W654:AH654" si="1068">IF(E654=4.5,E655,0)</f>
        <v>0</v>
      </c>
      <c r="X654">
        <f t="shared" si="1068"/>
        <v>0</v>
      </c>
      <c r="Y654">
        <f t="shared" si="1068"/>
        <v>0</v>
      </c>
      <c r="Z654">
        <f t="shared" si="1068"/>
        <v>0</v>
      </c>
      <c r="AA654">
        <f t="shared" si="1068"/>
        <v>0</v>
      </c>
      <c r="AB654">
        <f t="shared" si="1068"/>
        <v>0</v>
      </c>
      <c r="AC654">
        <f t="shared" si="1068"/>
        <v>0</v>
      </c>
      <c r="AD654">
        <f t="shared" si="1068"/>
        <v>0</v>
      </c>
      <c r="AE654">
        <f t="shared" si="1068"/>
        <v>0</v>
      </c>
      <c r="AF654">
        <f t="shared" si="1068"/>
        <v>0</v>
      </c>
      <c r="AG654">
        <f t="shared" si="1068"/>
        <v>0</v>
      </c>
      <c r="AH654">
        <f t="shared" si="1068"/>
        <v>0</v>
      </c>
      <c r="AJ654">
        <f t="shared" ref="AJ654:AU654" si="1069">IF(E654=4.5,1,0)</f>
        <v>0</v>
      </c>
      <c r="AK654">
        <f t="shared" si="1069"/>
        <v>0</v>
      </c>
      <c r="AL654">
        <f t="shared" si="1069"/>
        <v>0</v>
      </c>
      <c r="AM654">
        <f t="shared" si="1069"/>
        <v>0</v>
      </c>
      <c r="AN654">
        <f t="shared" si="1069"/>
        <v>0</v>
      </c>
      <c r="AO654">
        <f t="shared" si="1069"/>
        <v>0</v>
      </c>
      <c r="AP654">
        <f t="shared" si="1069"/>
        <v>0</v>
      </c>
      <c r="AQ654">
        <f t="shared" si="1069"/>
        <v>0</v>
      </c>
      <c r="AR654">
        <f t="shared" si="1069"/>
        <v>0</v>
      </c>
      <c r="AS654">
        <f t="shared" si="1069"/>
        <v>0</v>
      </c>
      <c r="AT654">
        <f t="shared" si="1069"/>
        <v>0</v>
      </c>
      <c r="AU654">
        <f t="shared" si="1069"/>
        <v>0</v>
      </c>
      <c r="BK654" s="346"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5">
      <c r="A655" s="348"/>
      <c r="B655" s="351"/>
      <c r="C655" s="341"/>
      <c r="D655" s="176" t="s">
        <v>42</v>
      </c>
      <c r="E655" s="252"/>
      <c r="F655" s="252"/>
      <c r="G655" s="252"/>
      <c r="H655" s="252"/>
      <c r="I655" s="252"/>
      <c r="J655" s="252"/>
      <c r="K655" s="252"/>
      <c r="L655" s="252"/>
      <c r="M655" s="175"/>
      <c r="N655" s="175"/>
      <c r="O655" s="175"/>
      <c r="P655" s="175"/>
      <c r="Q655" s="183"/>
      <c r="R655" s="35">
        <f>IF(R654&lt;15,0,IF(R654&lt;30,1,IF(R654&lt;45,2,3)))</f>
        <v>0</v>
      </c>
      <c r="S655" s="344"/>
      <c r="AY655" t="str">
        <f t="shared" ref="AY655:BJ655" si="1070">IF(AY656="","",COUNTIF($E656:$P656,AY656))</f>
        <v/>
      </c>
      <c r="AZ655" t="str">
        <f t="shared" si="1070"/>
        <v/>
      </c>
      <c r="BA655" t="str">
        <f t="shared" si="1070"/>
        <v/>
      </c>
      <c r="BB655" t="str">
        <f t="shared" si="1070"/>
        <v/>
      </c>
      <c r="BC655" t="str">
        <f t="shared" si="1070"/>
        <v/>
      </c>
      <c r="BD655" t="str">
        <f t="shared" si="1070"/>
        <v/>
      </c>
      <c r="BE655" t="str">
        <f t="shared" si="1070"/>
        <v/>
      </c>
      <c r="BF655" t="str">
        <f t="shared" si="1070"/>
        <v/>
      </c>
      <c r="BG655" t="str">
        <f t="shared" si="1070"/>
        <v/>
      </c>
      <c r="BH655" t="str">
        <f t="shared" si="1070"/>
        <v/>
      </c>
      <c r="BI655" t="str">
        <f t="shared" si="1070"/>
        <v/>
      </c>
      <c r="BJ655" t="str">
        <f t="shared" si="1070"/>
        <v/>
      </c>
      <c r="BK655" s="346"/>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5">
      <c r="A656" s="349"/>
      <c r="B656" s="352"/>
      <c r="C656" s="342"/>
      <c r="D656" s="177" t="s">
        <v>44</v>
      </c>
      <c r="E656" s="252" t="str">
        <f t="shared" ref="E656:P656" si="1071">IF(E654&gt;0,1,"")</f>
        <v/>
      </c>
      <c r="F656" s="252" t="str">
        <f t="shared" si="1071"/>
        <v/>
      </c>
      <c r="G656" s="252" t="str">
        <f t="shared" si="1071"/>
        <v/>
      </c>
      <c r="H656" s="252" t="str">
        <f t="shared" si="1071"/>
        <v/>
      </c>
      <c r="I656" s="252" t="str">
        <f t="shared" si="1071"/>
        <v/>
      </c>
      <c r="J656" s="252" t="str">
        <f t="shared" si="1071"/>
        <v/>
      </c>
      <c r="K656" s="252" t="str">
        <f t="shared" si="1071"/>
        <v/>
      </c>
      <c r="L656" s="252" t="str">
        <f t="shared" si="1071"/>
        <v/>
      </c>
      <c r="M656" s="175" t="str">
        <f t="shared" si="1071"/>
        <v/>
      </c>
      <c r="N656" s="175" t="str">
        <f t="shared" si="1071"/>
        <v/>
      </c>
      <c r="O656" s="175" t="str">
        <f t="shared" si="1071"/>
        <v/>
      </c>
      <c r="P656" s="175" t="str">
        <f t="shared" si="1071"/>
        <v/>
      </c>
      <c r="Q656" s="184" t="str">
        <f>IF(BK654="","",BK654)</f>
        <v/>
      </c>
      <c r="R656" s="38" t="str">
        <f>IF(BK654="","",BK654)</f>
        <v/>
      </c>
      <c r="S656" s="345"/>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6"/>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5">
      <c r="A657" s="347">
        <v>219</v>
      </c>
      <c r="B657" s="350"/>
      <c r="C657" s="340"/>
      <c r="D657" s="176" t="s">
        <v>38</v>
      </c>
      <c r="E657" s="252"/>
      <c r="F657" s="252"/>
      <c r="G657" s="252"/>
      <c r="H657" s="252"/>
      <c r="I657" s="252"/>
      <c r="J657" s="252"/>
      <c r="K657" s="252"/>
      <c r="L657" s="252"/>
      <c r="M657" s="175"/>
      <c r="N657" s="175"/>
      <c r="O657" s="175"/>
      <c r="P657" s="175"/>
      <c r="Q657" s="183" t="str">
        <f>IF(BK657="","",BX659)</f>
        <v/>
      </c>
      <c r="R657" s="172"/>
      <c r="S657" s="343" t="str">
        <f>IF((COUNTBLANK(E657:Q657)+COUNTBLANK(E658:Q658)+COUNTBLANK(E659:Q659))/3=COUNTBLANK(E657:Q657),"","Bitte alle drei Zeilen ausfüllen")</f>
        <v/>
      </c>
      <c r="W657">
        <f t="shared" ref="W657:AH657" si="1072">IF(E657=4.5,E658,0)</f>
        <v>0</v>
      </c>
      <c r="X657">
        <f t="shared" si="1072"/>
        <v>0</v>
      </c>
      <c r="Y657">
        <f t="shared" si="1072"/>
        <v>0</v>
      </c>
      <c r="Z657">
        <f t="shared" si="1072"/>
        <v>0</v>
      </c>
      <c r="AA657">
        <f t="shared" si="1072"/>
        <v>0</v>
      </c>
      <c r="AB657">
        <f t="shared" si="1072"/>
        <v>0</v>
      </c>
      <c r="AC657">
        <f t="shared" si="1072"/>
        <v>0</v>
      </c>
      <c r="AD657">
        <f t="shared" si="1072"/>
        <v>0</v>
      </c>
      <c r="AE657">
        <f t="shared" si="1072"/>
        <v>0</v>
      </c>
      <c r="AF657">
        <f t="shared" si="1072"/>
        <v>0</v>
      </c>
      <c r="AG657">
        <f t="shared" si="1072"/>
        <v>0</v>
      </c>
      <c r="AH657">
        <f t="shared" si="1072"/>
        <v>0</v>
      </c>
      <c r="AJ657">
        <f t="shared" ref="AJ657:AU657" si="1073">IF(E657=4.5,1,0)</f>
        <v>0</v>
      </c>
      <c r="AK657">
        <f t="shared" si="1073"/>
        <v>0</v>
      </c>
      <c r="AL657">
        <f t="shared" si="1073"/>
        <v>0</v>
      </c>
      <c r="AM657">
        <f t="shared" si="1073"/>
        <v>0</v>
      </c>
      <c r="AN657">
        <f t="shared" si="1073"/>
        <v>0</v>
      </c>
      <c r="AO657">
        <f t="shared" si="1073"/>
        <v>0</v>
      </c>
      <c r="AP657">
        <f t="shared" si="1073"/>
        <v>0</v>
      </c>
      <c r="AQ657">
        <f t="shared" si="1073"/>
        <v>0</v>
      </c>
      <c r="AR657">
        <f t="shared" si="1073"/>
        <v>0</v>
      </c>
      <c r="AS657">
        <f t="shared" si="1073"/>
        <v>0</v>
      </c>
      <c r="AT657">
        <f t="shared" si="1073"/>
        <v>0</v>
      </c>
      <c r="AU657">
        <f t="shared" si="1073"/>
        <v>0</v>
      </c>
      <c r="BK657" s="346"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5">
      <c r="A658" s="348"/>
      <c r="B658" s="351"/>
      <c r="C658" s="341"/>
      <c r="D658" s="176" t="s">
        <v>42</v>
      </c>
      <c r="E658" s="252"/>
      <c r="F658" s="252"/>
      <c r="G658" s="252"/>
      <c r="H658" s="252"/>
      <c r="I658" s="252"/>
      <c r="J658" s="252"/>
      <c r="K658" s="252"/>
      <c r="L658" s="252"/>
      <c r="M658" s="175"/>
      <c r="N658" s="175"/>
      <c r="O658" s="175"/>
      <c r="P658" s="175"/>
      <c r="Q658" s="183"/>
      <c r="R658" s="35">
        <f>IF(R657&lt;15,0,IF(R657&lt;30,1,IF(R657&lt;45,2,3)))</f>
        <v>0</v>
      </c>
      <c r="S658" s="344"/>
      <c r="AY658" t="str">
        <f t="shared" ref="AY658:BJ658" si="1074">IF(AY659="","",COUNTIF($E659:$P659,AY659))</f>
        <v/>
      </c>
      <c r="AZ658" t="str">
        <f t="shared" si="1074"/>
        <v/>
      </c>
      <c r="BA658" t="str">
        <f t="shared" si="1074"/>
        <v/>
      </c>
      <c r="BB658" t="str">
        <f t="shared" si="1074"/>
        <v/>
      </c>
      <c r="BC658" t="str">
        <f t="shared" si="1074"/>
        <v/>
      </c>
      <c r="BD658" t="str">
        <f t="shared" si="1074"/>
        <v/>
      </c>
      <c r="BE658" t="str">
        <f t="shared" si="1074"/>
        <v/>
      </c>
      <c r="BF658" t="str">
        <f t="shared" si="1074"/>
        <v/>
      </c>
      <c r="BG658" t="str">
        <f t="shared" si="1074"/>
        <v/>
      </c>
      <c r="BH658" t="str">
        <f t="shared" si="1074"/>
        <v/>
      </c>
      <c r="BI658" t="str">
        <f t="shared" si="1074"/>
        <v/>
      </c>
      <c r="BJ658" t="str">
        <f t="shared" si="1074"/>
        <v/>
      </c>
      <c r="BK658" s="346"/>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5">
      <c r="A659" s="349"/>
      <c r="B659" s="352"/>
      <c r="C659" s="342"/>
      <c r="D659" s="177" t="s">
        <v>44</v>
      </c>
      <c r="E659" s="252" t="str">
        <f t="shared" ref="E659:P659" si="1075">IF(E657&gt;0,1,"")</f>
        <v/>
      </c>
      <c r="F659" s="252" t="str">
        <f t="shared" si="1075"/>
        <v/>
      </c>
      <c r="G659" s="252" t="str">
        <f t="shared" si="1075"/>
        <v/>
      </c>
      <c r="H659" s="252" t="str">
        <f t="shared" si="1075"/>
        <v/>
      </c>
      <c r="I659" s="252" t="str">
        <f t="shared" si="1075"/>
        <v/>
      </c>
      <c r="J659" s="252" t="str">
        <f t="shared" si="1075"/>
        <v/>
      </c>
      <c r="K659" s="252" t="str">
        <f t="shared" si="1075"/>
        <v/>
      </c>
      <c r="L659" s="252" t="str">
        <f t="shared" si="1075"/>
        <v/>
      </c>
      <c r="M659" s="175" t="str">
        <f t="shared" si="1075"/>
        <v/>
      </c>
      <c r="N659" s="175" t="str">
        <f t="shared" si="1075"/>
        <v/>
      </c>
      <c r="O659" s="175" t="str">
        <f t="shared" si="1075"/>
        <v/>
      </c>
      <c r="P659" s="175" t="str">
        <f t="shared" si="1075"/>
        <v/>
      </c>
      <c r="Q659" s="184" t="str">
        <f>IF(BK657="","",BK657)</f>
        <v/>
      </c>
      <c r="R659" s="38" t="str">
        <f>IF(BK657="","",BK657)</f>
        <v/>
      </c>
      <c r="S659" s="345"/>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6"/>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5">
      <c r="A660" s="347">
        <v>220</v>
      </c>
      <c r="B660" s="350"/>
      <c r="C660" s="340"/>
      <c r="D660" s="176" t="s">
        <v>38</v>
      </c>
      <c r="E660" s="252"/>
      <c r="F660" s="252"/>
      <c r="G660" s="252"/>
      <c r="H660" s="252"/>
      <c r="I660" s="252"/>
      <c r="J660" s="252"/>
      <c r="K660" s="252"/>
      <c r="L660" s="252"/>
      <c r="M660" s="175"/>
      <c r="N660" s="175"/>
      <c r="O660" s="175"/>
      <c r="P660" s="175"/>
      <c r="Q660" s="183" t="str">
        <f>IF(BK660="","",BX662)</f>
        <v/>
      </c>
      <c r="R660" s="172"/>
      <c r="S660" s="343" t="str">
        <f>IF((COUNTBLANK(E660:Q660)+COUNTBLANK(E661:Q661)+COUNTBLANK(E662:Q662))/3=COUNTBLANK(E660:Q660),"","Bitte alle drei Zeilen ausfüllen")</f>
        <v/>
      </c>
      <c r="W660">
        <f t="shared" ref="W660:AH660" si="1076">IF(E660=4.5,E661,0)</f>
        <v>0</v>
      </c>
      <c r="X660">
        <f t="shared" si="1076"/>
        <v>0</v>
      </c>
      <c r="Y660">
        <f t="shared" si="1076"/>
        <v>0</v>
      </c>
      <c r="Z660">
        <f t="shared" si="1076"/>
        <v>0</v>
      </c>
      <c r="AA660">
        <f t="shared" si="1076"/>
        <v>0</v>
      </c>
      <c r="AB660">
        <f t="shared" si="1076"/>
        <v>0</v>
      </c>
      <c r="AC660">
        <f t="shared" si="1076"/>
        <v>0</v>
      </c>
      <c r="AD660">
        <f t="shared" si="1076"/>
        <v>0</v>
      </c>
      <c r="AE660">
        <f t="shared" si="1076"/>
        <v>0</v>
      </c>
      <c r="AF660">
        <f t="shared" si="1076"/>
        <v>0</v>
      </c>
      <c r="AG660">
        <f t="shared" si="1076"/>
        <v>0</v>
      </c>
      <c r="AH660">
        <f t="shared" si="1076"/>
        <v>0</v>
      </c>
      <c r="AJ660">
        <f t="shared" ref="AJ660:AU660" si="1077">IF(E660=4.5,1,0)</f>
        <v>0</v>
      </c>
      <c r="AK660">
        <f t="shared" si="1077"/>
        <v>0</v>
      </c>
      <c r="AL660">
        <f t="shared" si="1077"/>
        <v>0</v>
      </c>
      <c r="AM660">
        <f t="shared" si="1077"/>
        <v>0</v>
      </c>
      <c r="AN660">
        <f t="shared" si="1077"/>
        <v>0</v>
      </c>
      <c r="AO660">
        <f t="shared" si="1077"/>
        <v>0</v>
      </c>
      <c r="AP660">
        <f t="shared" si="1077"/>
        <v>0</v>
      </c>
      <c r="AQ660">
        <f t="shared" si="1077"/>
        <v>0</v>
      </c>
      <c r="AR660">
        <f t="shared" si="1077"/>
        <v>0</v>
      </c>
      <c r="AS660">
        <f t="shared" si="1077"/>
        <v>0</v>
      </c>
      <c r="AT660">
        <f t="shared" si="1077"/>
        <v>0</v>
      </c>
      <c r="AU660">
        <f t="shared" si="1077"/>
        <v>0</v>
      </c>
      <c r="BK660" s="346"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5">
      <c r="A661" s="348"/>
      <c r="B661" s="351"/>
      <c r="C661" s="341"/>
      <c r="D661" s="176" t="s">
        <v>42</v>
      </c>
      <c r="E661" s="252"/>
      <c r="F661" s="252"/>
      <c r="G661" s="252"/>
      <c r="H661" s="252"/>
      <c r="I661" s="252"/>
      <c r="J661" s="252"/>
      <c r="K661" s="252"/>
      <c r="L661" s="252"/>
      <c r="M661" s="175"/>
      <c r="N661" s="175"/>
      <c r="O661" s="175"/>
      <c r="P661" s="175"/>
      <c r="Q661" s="183"/>
      <c r="R661" s="35">
        <f>IF(R660&lt;15,0,IF(R660&lt;30,1,IF(R660&lt;45,2,3)))</f>
        <v>0</v>
      </c>
      <c r="S661" s="344"/>
      <c r="AY661" t="str">
        <f t="shared" ref="AY661:BJ661" si="1078">IF(AY662="","",COUNTIF($E662:$P662,AY662))</f>
        <v/>
      </c>
      <c r="AZ661" t="str">
        <f t="shared" si="1078"/>
        <v/>
      </c>
      <c r="BA661" t="str">
        <f t="shared" si="1078"/>
        <v/>
      </c>
      <c r="BB661" t="str">
        <f t="shared" si="1078"/>
        <v/>
      </c>
      <c r="BC661" t="str">
        <f t="shared" si="1078"/>
        <v/>
      </c>
      <c r="BD661" t="str">
        <f t="shared" si="1078"/>
        <v/>
      </c>
      <c r="BE661" t="str">
        <f t="shared" si="1078"/>
        <v/>
      </c>
      <c r="BF661" t="str">
        <f t="shared" si="1078"/>
        <v/>
      </c>
      <c r="BG661" t="str">
        <f t="shared" si="1078"/>
        <v/>
      </c>
      <c r="BH661" t="str">
        <f t="shared" si="1078"/>
        <v/>
      </c>
      <c r="BI661" t="str">
        <f t="shared" si="1078"/>
        <v/>
      </c>
      <c r="BJ661" t="str">
        <f t="shared" si="1078"/>
        <v/>
      </c>
      <c r="BK661" s="346"/>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5">
      <c r="A662" s="349"/>
      <c r="B662" s="352"/>
      <c r="C662" s="342"/>
      <c r="D662" s="177" t="s">
        <v>44</v>
      </c>
      <c r="E662" s="252" t="str">
        <f t="shared" ref="E662:P662" si="1079">IF(E660&gt;0,1,"")</f>
        <v/>
      </c>
      <c r="F662" s="252" t="str">
        <f t="shared" si="1079"/>
        <v/>
      </c>
      <c r="G662" s="252" t="str">
        <f t="shared" si="1079"/>
        <v/>
      </c>
      <c r="H662" s="252" t="str">
        <f t="shared" si="1079"/>
        <v/>
      </c>
      <c r="I662" s="252" t="str">
        <f t="shared" si="1079"/>
        <v/>
      </c>
      <c r="J662" s="252" t="str">
        <f t="shared" si="1079"/>
        <v/>
      </c>
      <c r="K662" s="252" t="str">
        <f t="shared" si="1079"/>
        <v/>
      </c>
      <c r="L662" s="252" t="str">
        <f t="shared" si="1079"/>
        <v/>
      </c>
      <c r="M662" s="175" t="str">
        <f t="shared" si="1079"/>
        <v/>
      </c>
      <c r="N662" s="175" t="str">
        <f t="shared" si="1079"/>
        <v/>
      </c>
      <c r="O662" s="175" t="str">
        <f t="shared" si="1079"/>
        <v/>
      </c>
      <c r="P662" s="175" t="str">
        <f t="shared" si="1079"/>
        <v/>
      </c>
      <c r="Q662" s="184" t="str">
        <f>IF(BK660="","",BK660)</f>
        <v/>
      </c>
      <c r="R662" s="38" t="str">
        <f>IF(BK660="","",BK660)</f>
        <v/>
      </c>
      <c r="S662" s="345"/>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6"/>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5">
      <c r="A663" s="347">
        <v>221</v>
      </c>
      <c r="B663" s="350"/>
      <c r="C663" s="340"/>
      <c r="D663" s="176" t="s">
        <v>38</v>
      </c>
      <c r="E663" s="252"/>
      <c r="F663" s="252"/>
      <c r="G663" s="252"/>
      <c r="H663" s="252"/>
      <c r="I663" s="252"/>
      <c r="J663" s="252"/>
      <c r="K663" s="252"/>
      <c r="L663" s="252"/>
      <c r="M663" s="175"/>
      <c r="N663" s="175"/>
      <c r="O663" s="175"/>
      <c r="P663" s="175"/>
      <c r="Q663" s="183" t="str">
        <f>IF(BK663="","",BX665)</f>
        <v/>
      </c>
      <c r="R663" s="172"/>
      <c r="S663" s="343" t="str">
        <f>IF((COUNTBLANK(E663:Q663)+COUNTBLANK(E664:Q664)+COUNTBLANK(E665:Q665))/3=COUNTBLANK(E663:Q663),"","Bitte alle drei Zeilen ausfüllen")</f>
        <v/>
      </c>
      <c r="W663">
        <f t="shared" ref="W663:AH663" si="1080">IF(E663=4.5,E664,0)</f>
        <v>0</v>
      </c>
      <c r="X663">
        <f t="shared" si="1080"/>
        <v>0</v>
      </c>
      <c r="Y663">
        <f t="shared" si="1080"/>
        <v>0</v>
      </c>
      <c r="Z663">
        <f t="shared" si="1080"/>
        <v>0</v>
      </c>
      <c r="AA663">
        <f t="shared" si="1080"/>
        <v>0</v>
      </c>
      <c r="AB663">
        <f t="shared" si="1080"/>
        <v>0</v>
      </c>
      <c r="AC663">
        <f t="shared" si="1080"/>
        <v>0</v>
      </c>
      <c r="AD663">
        <f t="shared" si="1080"/>
        <v>0</v>
      </c>
      <c r="AE663">
        <f t="shared" si="1080"/>
        <v>0</v>
      </c>
      <c r="AF663">
        <f t="shared" si="1080"/>
        <v>0</v>
      </c>
      <c r="AG663">
        <f t="shared" si="1080"/>
        <v>0</v>
      </c>
      <c r="AH663">
        <f t="shared" si="1080"/>
        <v>0</v>
      </c>
      <c r="AJ663">
        <f t="shared" ref="AJ663:AU663" si="1081">IF(E663=4.5,1,0)</f>
        <v>0</v>
      </c>
      <c r="AK663">
        <f t="shared" si="1081"/>
        <v>0</v>
      </c>
      <c r="AL663">
        <f t="shared" si="1081"/>
        <v>0</v>
      </c>
      <c r="AM663">
        <f t="shared" si="1081"/>
        <v>0</v>
      </c>
      <c r="AN663">
        <f t="shared" si="1081"/>
        <v>0</v>
      </c>
      <c r="AO663">
        <f t="shared" si="1081"/>
        <v>0</v>
      </c>
      <c r="AP663">
        <f t="shared" si="1081"/>
        <v>0</v>
      </c>
      <c r="AQ663">
        <f t="shared" si="1081"/>
        <v>0</v>
      </c>
      <c r="AR663">
        <f t="shared" si="1081"/>
        <v>0</v>
      </c>
      <c r="AS663">
        <f t="shared" si="1081"/>
        <v>0</v>
      </c>
      <c r="AT663">
        <f t="shared" si="1081"/>
        <v>0</v>
      </c>
      <c r="AU663">
        <f t="shared" si="1081"/>
        <v>0</v>
      </c>
      <c r="BK663" s="346"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5">
      <c r="A664" s="348"/>
      <c r="B664" s="351"/>
      <c r="C664" s="341"/>
      <c r="D664" s="176" t="s">
        <v>42</v>
      </c>
      <c r="E664" s="252"/>
      <c r="F664" s="252"/>
      <c r="G664" s="252"/>
      <c r="H664" s="252"/>
      <c r="I664" s="252"/>
      <c r="J664" s="252"/>
      <c r="K664" s="252"/>
      <c r="L664" s="252"/>
      <c r="M664" s="175"/>
      <c r="N664" s="175"/>
      <c r="O664" s="175"/>
      <c r="P664" s="175"/>
      <c r="Q664" s="183"/>
      <c r="R664" s="35">
        <f>IF(R663&lt;15,0,IF(R663&lt;30,1,IF(R663&lt;45,2,3)))</f>
        <v>0</v>
      </c>
      <c r="S664" s="344"/>
      <c r="AY664" t="str">
        <f t="shared" ref="AY664:BJ664" si="1082">IF(AY665="","",COUNTIF($E665:$P665,AY665))</f>
        <v/>
      </c>
      <c r="AZ664" t="str">
        <f t="shared" si="1082"/>
        <v/>
      </c>
      <c r="BA664" t="str">
        <f t="shared" si="1082"/>
        <v/>
      </c>
      <c r="BB664" t="str">
        <f t="shared" si="1082"/>
        <v/>
      </c>
      <c r="BC664" t="str">
        <f t="shared" si="1082"/>
        <v/>
      </c>
      <c r="BD664" t="str">
        <f t="shared" si="1082"/>
        <v/>
      </c>
      <c r="BE664" t="str">
        <f t="shared" si="1082"/>
        <v/>
      </c>
      <c r="BF664" t="str">
        <f t="shared" si="1082"/>
        <v/>
      </c>
      <c r="BG664" t="str">
        <f t="shared" si="1082"/>
        <v/>
      </c>
      <c r="BH664" t="str">
        <f t="shared" si="1082"/>
        <v/>
      </c>
      <c r="BI664" t="str">
        <f t="shared" si="1082"/>
        <v/>
      </c>
      <c r="BJ664" t="str">
        <f t="shared" si="1082"/>
        <v/>
      </c>
      <c r="BK664" s="346"/>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5">
      <c r="A665" s="349"/>
      <c r="B665" s="352"/>
      <c r="C665" s="342"/>
      <c r="D665" s="177" t="s">
        <v>44</v>
      </c>
      <c r="E665" s="252" t="str">
        <f t="shared" ref="E665:P665" si="1083">IF(E663&gt;0,1,"")</f>
        <v/>
      </c>
      <c r="F665" s="252" t="str">
        <f t="shared" si="1083"/>
        <v/>
      </c>
      <c r="G665" s="252" t="str">
        <f t="shared" si="1083"/>
        <v/>
      </c>
      <c r="H665" s="252" t="str">
        <f t="shared" si="1083"/>
        <v/>
      </c>
      <c r="I665" s="252" t="str">
        <f t="shared" si="1083"/>
        <v/>
      </c>
      <c r="J665" s="252" t="str">
        <f t="shared" si="1083"/>
        <v/>
      </c>
      <c r="K665" s="252" t="str">
        <f t="shared" si="1083"/>
        <v/>
      </c>
      <c r="L665" s="252" t="str">
        <f t="shared" si="1083"/>
        <v/>
      </c>
      <c r="M665" s="175" t="str">
        <f t="shared" si="1083"/>
        <v/>
      </c>
      <c r="N665" s="175" t="str">
        <f t="shared" si="1083"/>
        <v/>
      </c>
      <c r="O665" s="175" t="str">
        <f t="shared" si="1083"/>
        <v/>
      </c>
      <c r="P665" s="175" t="str">
        <f t="shared" si="1083"/>
        <v/>
      </c>
      <c r="Q665" s="184" t="str">
        <f>IF(BK663="","",BK663)</f>
        <v/>
      </c>
      <c r="R665" s="38" t="str">
        <f>IF(BK663="","",BK663)</f>
        <v/>
      </c>
      <c r="S665" s="345"/>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6"/>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5">
      <c r="A666" s="347">
        <v>222</v>
      </c>
      <c r="B666" s="350"/>
      <c r="C666" s="340"/>
      <c r="D666" s="176" t="s">
        <v>38</v>
      </c>
      <c r="E666" s="252"/>
      <c r="F666" s="252"/>
      <c r="G666" s="252"/>
      <c r="H666" s="252"/>
      <c r="I666" s="252"/>
      <c r="J666" s="252"/>
      <c r="K666" s="252"/>
      <c r="L666" s="252"/>
      <c r="M666" s="175"/>
      <c r="N666" s="175"/>
      <c r="O666" s="175"/>
      <c r="P666" s="175"/>
      <c r="Q666" s="183" t="str">
        <f>IF(BK666="","",BX668)</f>
        <v/>
      </c>
      <c r="R666" s="172"/>
      <c r="S666" s="343" t="str">
        <f>IF((COUNTBLANK(E666:Q666)+COUNTBLANK(E667:Q667)+COUNTBLANK(E668:Q668))/3=COUNTBLANK(E666:Q666),"","Bitte alle drei Zeilen ausfüllen")</f>
        <v/>
      </c>
      <c r="W666">
        <f t="shared" ref="W666:AH666" si="1084">IF(E666=4.5,E667,0)</f>
        <v>0</v>
      </c>
      <c r="X666">
        <f t="shared" si="1084"/>
        <v>0</v>
      </c>
      <c r="Y666">
        <f t="shared" si="1084"/>
        <v>0</v>
      </c>
      <c r="Z666">
        <f t="shared" si="1084"/>
        <v>0</v>
      </c>
      <c r="AA666">
        <f t="shared" si="1084"/>
        <v>0</v>
      </c>
      <c r="AB666">
        <f t="shared" si="1084"/>
        <v>0</v>
      </c>
      <c r="AC666">
        <f t="shared" si="1084"/>
        <v>0</v>
      </c>
      <c r="AD666">
        <f t="shared" si="1084"/>
        <v>0</v>
      </c>
      <c r="AE666">
        <f t="shared" si="1084"/>
        <v>0</v>
      </c>
      <c r="AF666">
        <f t="shared" si="1084"/>
        <v>0</v>
      </c>
      <c r="AG666">
        <f t="shared" si="1084"/>
        <v>0</v>
      </c>
      <c r="AH666">
        <f t="shared" si="1084"/>
        <v>0</v>
      </c>
      <c r="AJ666">
        <f t="shared" ref="AJ666:AU666" si="1085">IF(E666=4.5,1,0)</f>
        <v>0</v>
      </c>
      <c r="AK666">
        <f t="shared" si="1085"/>
        <v>0</v>
      </c>
      <c r="AL666">
        <f t="shared" si="1085"/>
        <v>0</v>
      </c>
      <c r="AM666">
        <f t="shared" si="1085"/>
        <v>0</v>
      </c>
      <c r="AN666">
        <f t="shared" si="1085"/>
        <v>0</v>
      </c>
      <c r="AO666">
        <f t="shared" si="1085"/>
        <v>0</v>
      </c>
      <c r="AP666">
        <f t="shared" si="1085"/>
        <v>0</v>
      </c>
      <c r="AQ666">
        <f t="shared" si="1085"/>
        <v>0</v>
      </c>
      <c r="AR666">
        <f t="shared" si="1085"/>
        <v>0</v>
      </c>
      <c r="AS666">
        <f t="shared" si="1085"/>
        <v>0</v>
      </c>
      <c r="AT666">
        <f t="shared" si="1085"/>
        <v>0</v>
      </c>
      <c r="AU666">
        <f t="shared" si="1085"/>
        <v>0</v>
      </c>
      <c r="BK666" s="346"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5">
      <c r="A667" s="348"/>
      <c r="B667" s="351"/>
      <c r="C667" s="341"/>
      <c r="D667" s="176" t="s">
        <v>42</v>
      </c>
      <c r="E667" s="252"/>
      <c r="F667" s="252"/>
      <c r="G667" s="252"/>
      <c r="H667" s="252"/>
      <c r="I667" s="252"/>
      <c r="J667" s="252"/>
      <c r="K667" s="252"/>
      <c r="L667" s="252"/>
      <c r="M667" s="175"/>
      <c r="N667" s="175"/>
      <c r="O667" s="175"/>
      <c r="P667" s="175"/>
      <c r="Q667" s="183"/>
      <c r="R667" s="35">
        <f>IF(R666&lt;15,0,IF(R666&lt;30,1,IF(R666&lt;45,2,3)))</f>
        <v>0</v>
      </c>
      <c r="S667" s="344"/>
      <c r="AY667" t="str">
        <f t="shared" ref="AY667:BJ667" si="1086">IF(AY668="","",COUNTIF($E668:$P668,AY668))</f>
        <v/>
      </c>
      <c r="AZ667" t="str">
        <f t="shared" si="1086"/>
        <v/>
      </c>
      <c r="BA667" t="str">
        <f t="shared" si="1086"/>
        <v/>
      </c>
      <c r="BB667" t="str">
        <f t="shared" si="1086"/>
        <v/>
      </c>
      <c r="BC667" t="str">
        <f t="shared" si="1086"/>
        <v/>
      </c>
      <c r="BD667" t="str">
        <f t="shared" si="1086"/>
        <v/>
      </c>
      <c r="BE667" t="str">
        <f t="shared" si="1086"/>
        <v/>
      </c>
      <c r="BF667" t="str">
        <f t="shared" si="1086"/>
        <v/>
      </c>
      <c r="BG667" t="str">
        <f t="shared" si="1086"/>
        <v/>
      </c>
      <c r="BH667" t="str">
        <f t="shared" si="1086"/>
        <v/>
      </c>
      <c r="BI667" t="str">
        <f t="shared" si="1086"/>
        <v/>
      </c>
      <c r="BJ667" t="str">
        <f t="shared" si="1086"/>
        <v/>
      </c>
      <c r="BK667" s="346"/>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5">
      <c r="A668" s="349"/>
      <c r="B668" s="352"/>
      <c r="C668" s="342"/>
      <c r="D668" s="177" t="s">
        <v>44</v>
      </c>
      <c r="E668" s="252" t="str">
        <f t="shared" ref="E668:P668" si="1087">IF(E666&gt;0,1,"")</f>
        <v/>
      </c>
      <c r="F668" s="252" t="str">
        <f t="shared" si="1087"/>
        <v/>
      </c>
      <c r="G668" s="252" t="str">
        <f t="shared" si="1087"/>
        <v/>
      </c>
      <c r="H668" s="252" t="str">
        <f t="shared" si="1087"/>
        <v/>
      </c>
      <c r="I668" s="252" t="str">
        <f t="shared" si="1087"/>
        <v/>
      </c>
      <c r="J668" s="252" t="str">
        <f t="shared" si="1087"/>
        <v/>
      </c>
      <c r="K668" s="252" t="str">
        <f t="shared" si="1087"/>
        <v/>
      </c>
      <c r="L668" s="252" t="str">
        <f t="shared" si="1087"/>
        <v/>
      </c>
      <c r="M668" s="175" t="str">
        <f t="shared" si="1087"/>
        <v/>
      </c>
      <c r="N668" s="175" t="str">
        <f t="shared" si="1087"/>
        <v/>
      </c>
      <c r="O668" s="175" t="str">
        <f t="shared" si="1087"/>
        <v/>
      </c>
      <c r="P668" s="175" t="str">
        <f t="shared" si="1087"/>
        <v/>
      </c>
      <c r="Q668" s="184" t="str">
        <f>IF(BK666="","",BK666)</f>
        <v/>
      </c>
      <c r="R668" s="38" t="str">
        <f>IF(BK666="","",BK666)</f>
        <v/>
      </c>
      <c r="S668" s="345"/>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6"/>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5">
      <c r="A669" s="347">
        <v>223</v>
      </c>
      <c r="B669" s="350"/>
      <c r="C669" s="340"/>
      <c r="D669" s="176" t="s">
        <v>38</v>
      </c>
      <c r="E669" s="252"/>
      <c r="F669" s="252"/>
      <c r="G669" s="252"/>
      <c r="H669" s="252"/>
      <c r="I669" s="252"/>
      <c r="J669" s="252"/>
      <c r="K669" s="252"/>
      <c r="L669" s="252"/>
      <c r="M669" s="175"/>
      <c r="N669" s="175"/>
      <c r="O669" s="175"/>
      <c r="P669" s="175"/>
      <c r="Q669" s="183" t="str">
        <f>IF(BK669="","",BX671)</f>
        <v/>
      </c>
      <c r="R669" s="172"/>
      <c r="S669" s="343" t="str">
        <f>IF((COUNTBLANK(E669:Q669)+COUNTBLANK(E670:Q670)+COUNTBLANK(E671:Q671))/3=COUNTBLANK(E669:Q669),"","Bitte alle drei Zeilen ausfüllen")</f>
        <v/>
      </c>
      <c r="W669">
        <f t="shared" ref="W669:AH669" si="1088">IF(E669=4.5,E670,0)</f>
        <v>0</v>
      </c>
      <c r="X669">
        <f t="shared" si="1088"/>
        <v>0</v>
      </c>
      <c r="Y669">
        <f t="shared" si="1088"/>
        <v>0</v>
      </c>
      <c r="Z669">
        <f t="shared" si="1088"/>
        <v>0</v>
      </c>
      <c r="AA669">
        <f t="shared" si="1088"/>
        <v>0</v>
      </c>
      <c r="AB669">
        <f t="shared" si="1088"/>
        <v>0</v>
      </c>
      <c r="AC669">
        <f t="shared" si="1088"/>
        <v>0</v>
      </c>
      <c r="AD669">
        <f t="shared" si="1088"/>
        <v>0</v>
      </c>
      <c r="AE669">
        <f t="shared" si="1088"/>
        <v>0</v>
      </c>
      <c r="AF669">
        <f t="shared" si="1088"/>
        <v>0</v>
      </c>
      <c r="AG669">
        <f t="shared" si="1088"/>
        <v>0</v>
      </c>
      <c r="AH669">
        <f t="shared" si="1088"/>
        <v>0</v>
      </c>
      <c r="AJ669">
        <f t="shared" ref="AJ669:AU669" si="1089">IF(E669=4.5,1,0)</f>
        <v>0</v>
      </c>
      <c r="AK669">
        <f t="shared" si="1089"/>
        <v>0</v>
      </c>
      <c r="AL669">
        <f t="shared" si="1089"/>
        <v>0</v>
      </c>
      <c r="AM669">
        <f t="shared" si="1089"/>
        <v>0</v>
      </c>
      <c r="AN669">
        <f t="shared" si="1089"/>
        <v>0</v>
      </c>
      <c r="AO669">
        <f t="shared" si="1089"/>
        <v>0</v>
      </c>
      <c r="AP669">
        <f t="shared" si="1089"/>
        <v>0</v>
      </c>
      <c r="AQ669">
        <f t="shared" si="1089"/>
        <v>0</v>
      </c>
      <c r="AR669">
        <f t="shared" si="1089"/>
        <v>0</v>
      </c>
      <c r="AS669">
        <f t="shared" si="1089"/>
        <v>0</v>
      </c>
      <c r="AT669">
        <f t="shared" si="1089"/>
        <v>0</v>
      </c>
      <c r="AU669">
        <f t="shared" si="1089"/>
        <v>0</v>
      </c>
      <c r="BK669" s="346"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5">
      <c r="A670" s="348"/>
      <c r="B670" s="351"/>
      <c r="C670" s="341"/>
      <c r="D670" s="176" t="s">
        <v>42</v>
      </c>
      <c r="E670" s="252"/>
      <c r="F670" s="252"/>
      <c r="G670" s="252"/>
      <c r="H670" s="252"/>
      <c r="I670" s="252"/>
      <c r="J670" s="252"/>
      <c r="K670" s="252"/>
      <c r="L670" s="252"/>
      <c r="M670" s="175"/>
      <c r="N670" s="175"/>
      <c r="O670" s="175"/>
      <c r="P670" s="175"/>
      <c r="Q670" s="183"/>
      <c r="R670" s="35">
        <f>IF(R669&lt;15,0,IF(R669&lt;30,1,IF(R669&lt;45,2,3)))</f>
        <v>0</v>
      </c>
      <c r="S670" s="344"/>
      <c r="AY670" t="str">
        <f t="shared" ref="AY670:BJ670" si="1090">IF(AY671="","",COUNTIF($E671:$P671,AY671))</f>
        <v/>
      </c>
      <c r="AZ670" t="str">
        <f t="shared" si="1090"/>
        <v/>
      </c>
      <c r="BA670" t="str">
        <f t="shared" si="1090"/>
        <v/>
      </c>
      <c r="BB670" t="str">
        <f t="shared" si="1090"/>
        <v/>
      </c>
      <c r="BC670" t="str">
        <f t="shared" si="1090"/>
        <v/>
      </c>
      <c r="BD670" t="str">
        <f t="shared" si="1090"/>
        <v/>
      </c>
      <c r="BE670" t="str">
        <f t="shared" si="1090"/>
        <v/>
      </c>
      <c r="BF670" t="str">
        <f t="shared" si="1090"/>
        <v/>
      </c>
      <c r="BG670" t="str">
        <f t="shared" si="1090"/>
        <v/>
      </c>
      <c r="BH670" t="str">
        <f t="shared" si="1090"/>
        <v/>
      </c>
      <c r="BI670" t="str">
        <f t="shared" si="1090"/>
        <v/>
      </c>
      <c r="BJ670" t="str">
        <f t="shared" si="1090"/>
        <v/>
      </c>
      <c r="BK670" s="346"/>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5">
      <c r="A671" s="349"/>
      <c r="B671" s="352"/>
      <c r="C671" s="342"/>
      <c r="D671" s="177" t="s">
        <v>44</v>
      </c>
      <c r="E671" s="252" t="str">
        <f t="shared" ref="E671:P671" si="1091">IF(E669&gt;0,1,"")</f>
        <v/>
      </c>
      <c r="F671" s="252" t="str">
        <f t="shared" si="1091"/>
        <v/>
      </c>
      <c r="G671" s="252" t="str">
        <f t="shared" si="1091"/>
        <v/>
      </c>
      <c r="H671" s="252" t="str">
        <f t="shared" si="1091"/>
        <v/>
      </c>
      <c r="I671" s="252" t="str">
        <f t="shared" si="1091"/>
        <v/>
      </c>
      <c r="J671" s="252" t="str">
        <f t="shared" si="1091"/>
        <v/>
      </c>
      <c r="K671" s="252" t="str">
        <f t="shared" si="1091"/>
        <v/>
      </c>
      <c r="L671" s="252" t="str">
        <f t="shared" si="1091"/>
        <v/>
      </c>
      <c r="M671" s="175" t="str">
        <f t="shared" si="1091"/>
        <v/>
      </c>
      <c r="N671" s="175" t="str">
        <f t="shared" si="1091"/>
        <v/>
      </c>
      <c r="O671" s="175" t="str">
        <f t="shared" si="1091"/>
        <v/>
      </c>
      <c r="P671" s="175" t="str">
        <f t="shared" si="1091"/>
        <v/>
      </c>
      <c r="Q671" s="184" t="str">
        <f>IF(BK669="","",BK669)</f>
        <v/>
      </c>
      <c r="R671" s="38" t="str">
        <f>IF(BK669="","",BK669)</f>
        <v/>
      </c>
      <c r="S671" s="345"/>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6"/>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5">
      <c r="A672" s="347">
        <v>224</v>
      </c>
      <c r="B672" s="350"/>
      <c r="C672" s="340"/>
      <c r="D672" s="176" t="s">
        <v>38</v>
      </c>
      <c r="E672" s="252"/>
      <c r="F672" s="252"/>
      <c r="G672" s="252"/>
      <c r="H672" s="252"/>
      <c r="I672" s="252"/>
      <c r="J672" s="252"/>
      <c r="K672" s="252"/>
      <c r="L672" s="252"/>
      <c r="M672" s="175"/>
      <c r="N672" s="175"/>
      <c r="O672" s="175"/>
      <c r="P672" s="175"/>
      <c r="Q672" s="183" t="str">
        <f>IF(BK672="","",BX674)</f>
        <v/>
      </c>
      <c r="R672" s="172"/>
      <c r="S672" s="343" t="str">
        <f>IF((COUNTBLANK(E672:Q672)+COUNTBLANK(E673:Q673)+COUNTBLANK(E674:Q674))/3=COUNTBLANK(E672:Q672),"","Bitte alle drei Zeilen ausfüllen")</f>
        <v/>
      </c>
      <c r="W672">
        <f t="shared" ref="W672:AH672" si="1092">IF(E672=4.5,E673,0)</f>
        <v>0</v>
      </c>
      <c r="X672">
        <f t="shared" si="1092"/>
        <v>0</v>
      </c>
      <c r="Y672">
        <f t="shared" si="1092"/>
        <v>0</v>
      </c>
      <c r="Z672">
        <f t="shared" si="1092"/>
        <v>0</v>
      </c>
      <c r="AA672">
        <f t="shared" si="1092"/>
        <v>0</v>
      </c>
      <c r="AB672">
        <f t="shared" si="1092"/>
        <v>0</v>
      </c>
      <c r="AC672">
        <f t="shared" si="1092"/>
        <v>0</v>
      </c>
      <c r="AD672">
        <f t="shared" si="1092"/>
        <v>0</v>
      </c>
      <c r="AE672">
        <f t="shared" si="1092"/>
        <v>0</v>
      </c>
      <c r="AF672">
        <f t="shared" si="1092"/>
        <v>0</v>
      </c>
      <c r="AG672">
        <f t="shared" si="1092"/>
        <v>0</v>
      </c>
      <c r="AH672">
        <f t="shared" si="1092"/>
        <v>0</v>
      </c>
      <c r="AJ672">
        <f t="shared" ref="AJ672:AU672" si="1093">IF(E672=4.5,1,0)</f>
        <v>0</v>
      </c>
      <c r="AK672">
        <f t="shared" si="1093"/>
        <v>0</v>
      </c>
      <c r="AL672">
        <f t="shared" si="1093"/>
        <v>0</v>
      </c>
      <c r="AM672">
        <f t="shared" si="1093"/>
        <v>0</v>
      </c>
      <c r="AN672">
        <f t="shared" si="1093"/>
        <v>0</v>
      </c>
      <c r="AO672">
        <f t="shared" si="1093"/>
        <v>0</v>
      </c>
      <c r="AP672">
        <f t="shared" si="1093"/>
        <v>0</v>
      </c>
      <c r="AQ672">
        <f t="shared" si="1093"/>
        <v>0</v>
      </c>
      <c r="AR672">
        <f t="shared" si="1093"/>
        <v>0</v>
      </c>
      <c r="AS672">
        <f t="shared" si="1093"/>
        <v>0</v>
      </c>
      <c r="AT672">
        <f t="shared" si="1093"/>
        <v>0</v>
      </c>
      <c r="AU672">
        <f t="shared" si="1093"/>
        <v>0</v>
      </c>
      <c r="BK672" s="346"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5">
      <c r="A673" s="348"/>
      <c r="B673" s="351"/>
      <c r="C673" s="341"/>
      <c r="D673" s="176" t="s">
        <v>42</v>
      </c>
      <c r="E673" s="252"/>
      <c r="F673" s="252"/>
      <c r="G673" s="252"/>
      <c r="H673" s="252"/>
      <c r="I673" s="252"/>
      <c r="J673" s="252"/>
      <c r="K673" s="252"/>
      <c r="L673" s="252"/>
      <c r="M673" s="175"/>
      <c r="N673" s="175"/>
      <c r="O673" s="175"/>
      <c r="P673" s="175"/>
      <c r="Q673" s="183"/>
      <c r="R673" s="35">
        <f>IF(R672&lt;15,0,IF(R672&lt;30,1,IF(R672&lt;45,2,3)))</f>
        <v>0</v>
      </c>
      <c r="S673" s="344"/>
      <c r="AY673" t="str">
        <f t="shared" ref="AY673:BJ673" si="1094">IF(AY674="","",COUNTIF($E674:$P674,AY674))</f>
        <v/>
      </c>
      <c r="AZ673" t="str">
        <f t="shared" si="1094"/>
        <v/>
      </c>
      <c r="BA673" t="str">
        <f t="shared" si="1094"/>
        <v/>
      </c>
      <c r="BB673" t="str">
        <f t="shared" si="1094"/>
        <v/>
      </c>
      <c r="BC673" t="str">
        <f t="shared" si="1094"/>
        <v/>
      </c>
      <c r="BD673" t="str">
        <f t="shared" si="1094"/>
        <v/>
      </c>
      <c r="BE673" t="str">
        <f t="shared" si="1094"/>
        <v/>
      </c>
      <c r="BF673" t="str">
        <f t="shared" si="1094"/>
        <v/>
      </c>
      <c r="BG673" t="str">
        <f t="shared" si="1094"/>
        <v/>
      </c>
      <c r="BH673" t="str">
        <f t="shared" si="1094"/>
        <v/>
      </c>
      <c r="BI673" t="str">
        <f t="shared" si="1094"/>
        <v/>
      </c>
      <c r="BJ673" t="str">
        <f t="shared" si="1094"/>
        <v/>
      </c>
      <c r="BK673" s="346"/>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5">
      <c r="A674" s="349"/>
      <c r="B674" s="352"/>
      <c r="C674" s="342"/>
      <c r="D674" s="177" t="s">
        <v>44</v>
      </c>
      <c r="E674" s="252" t="str">
        <f t="shared" ref="E674:P674" si="1095">IF(E672&gt;0,1,"")</f>
        <v/>
      </c>
      <c r="F674" s="252" t="str">
        <f t="shared" si="1095"/>
        <v/>
      </c>
      <c r="G674" s="252" t="str">
        <f t="shared" si="1095"/>
        <v/>
      </c>
      <c r="H674" s="252" t="str">
        <f t="shared" si="1095"/>
        <v/>
      </c>
      <c r="I674" s="252" t="str">
        <f t="shared" si="1095"/>
        <v/>
      </c>
      <c r="J674" s="252" t="str">
        <f t="shared" si="1095"/>
        <v/>
      </c>
      <c r="K674" s="252" t="str">
        <f t="shared" si="1095"/>
        <v/>
      </c>
      <c r="L674" s="252" t="str">
        <f t="shared" si="1095"/>
        <v/>
      </c>
      <c r="M674" s="175" t="str">
        <f t="shared" si="1095"/>
        <v/>
      </c>
      <c r="N674" s="175" t="str">
        <f t="shared" si="1095"/>
        <v/>
      </c>
      <c r="O674" s="175" t="str">
        <f t="shared" si="1095"/>
        <v/>
      </c>
      <c r="P674" s="175" t="str">
        <f t="shared" si="1095"/>
        <v/>
      </c>
      <c r="Q674" s="184" t="str">
        <f>IF(BK672="","",BK672)</f>
        <v/>
      </c>
      <c r="R674" s="38" t="str">
        <f>IF(BK672="","",BK672)</f>
        <v/>
      </c>
      <c r="S674" s="345"/>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6"/>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5">
      <c r="A675" s="347">
        <v>225</v>
      </c>
      <c r="B675" s="350"/>
      <c r="C675" s="340"/>
      <c r="D675" s="176" t="s">
        <v>38</v>
      </c>
      <c r="E675" s="252"/>
      <c r="F675" s="252"/>
      <c r="G675" s="252"/>
      <c r="H675" s="252"/>
      <c r="I675" s="252"/>
      <c r="J675" s="252"/>
      <c r="K675" s="252"/>
      <c r="L675" s="252"/>
      <c r="M675" s="175"/>
      <c r="N675" s="175"/>
      <c r="O675" s="175"/>
      <c r="P675" s="175"/>
      <c r="Q675" s="183" t="str">
        <f>IF(BK675="","",BX677)</f>
        <v/>
      </c>
      <c r="R675" s="172"/>
      <c r="S675" s="343" t="str">
        <f>IF((COUNTBLANK(E675:Q675)+COUNTBLANK(E676:Q676)+COUNTBLANK(E677:Q677))/3=COUNTBLANK(E675:Q675),"","Bitte alle drei Zeilen ausfüllen")</f>
        <v/>
      </c>
      <c r="W675">
        <f t="shared" ref="W675:AH675" si="1096">IF(E675=4.5,E676,0)</f>
        <v>0</v>
      </c>
      <c r="X675">
        <f t="shared" si="1096"/>
        <v>0</v>
      </c>
      <c r="Y675">
        <f t="shared" si="1096"/>
        <v>0</v>
      </c>
      <c r="Z675">
        <f t="shared" si="1096"/>
        <v>0</v>
      </c>
      <c r="AA675">
        <f t="shared" si="1096"/>
        <v>0</v>
      </c>
      <c r="AB675">
        <f t="shared" si="1096"/>
        <v>0</v>
      </c>
      <c r="AC675">
        <f t="shared" si="1096"/>
        <v>0</v>
      </c>
      <c r="AD675">
        <f t="shared" si="1096"/>
        <v>0</v>
      </c>
      <c r="AE675">
        <f t="shared" si="1096"/>
        <v>0</v>
      </c>
      <c r="AF675">
        <f t="shared" si="1096"/>
        <v>0</v>
      </c>
      <c r="AG675">
        <f t="shared" si="1096"/>
        <v>0</v>
      </c>
      <c r="AH675">
        <f t="shared" si="1096"/>
        <v>0</v>
      </c>
      <c r="AJ675">
        <f t="shared" ref="AJ675:AU675" si="1097">IF(E675=4.5,1,0)</f>
        <v>0</v>
      </c>
      <c r="AK675">
        <f t="shared" si="1097"/>
        <v>0</v>
      </c>
      <c r="AL675">
        <f t="shared" si="1097"/>
        <v>0</v>
      </c>
      <c r="AM675">
        <f t="shared" si="1097"/>
        <v>0</v>
      </c>
      <c r="AN675">
        <f t="shared" si="1097"/>
        <v>0</v>
      </c>
      <c r="AO675">
        <f t="shared" si="1097"/>
        <v>0</v>
      </c>
      <c r="AP675">
        <f t="shared" si="1097"/>
        <v>0</v>
      </c>
      <c r="AQ675">
        <f t="shared" si="1097"/>
        <v>0</v>
      </c>
      <c r="AR675">
        <f t="shared" si="1097"/>
        <v>0</v>
      </c>
      <c r="AS675">
        <f t="shared" si="1097"/>
        <v>0</v>
      </c>
      <c r="AT675">
        <f t="shared" si="1097"/>
        <v>0</v>
      </c>
      <c r="AU675">
        <f t="shared" si="1097"/>
        <v>0</v>
      </c>
      <c r="BK675" s="346"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5">
      <c r="A676" s="348"/>
      <c r="B676" s="351"/>
      <c r="C676" s="341"/>
      <c r="D676" s="176" t="s">
        <v>42</v>
      </c>
      <c r="E676" s="252"/>
      <c r="F676" s="252"/>
      <c r="G676" s="252"/>
      <c r="H676" s="252"/>
      <c r="I676" s="252"/>
      <c r="J676" s="252"/>
      <c r="K676" s="252"/>
      <c r="L676" s="252"/>
      <c r="M676" s="175"/>
      <c r="N676" s="175"/>
      <c r="O676" s="175"/>
      <c r="P676" s="175"/>
      <c r="Q676" s="183"/>
      <c r="R676" s="35">
        <f>IF(R675&lt;15,0,IF(R675&lt;30,1,IF(R675&lt;45,2,3)))</f>
        <v>0</v>
      </c>
      <c r="S676" s="344"/>
      <c r="AY676" t="str">
        <f t="shared" ref="AY676:BJ676" si="1098">IF(AY677="","",COUNTIF($E677:$P677,AY677))</f>
        <v/>
      </c>
      <c r="AZ676" t="str">
        <f t="shared" si="1098"/>
        <v/>
      </c>
      <c r="BA676" t="str">
        <f t="shared" si="1098"/>
        <v/>
      </c>
      <c r="BB676" t="str">
        <f t="shared" si="1098"/>
        <v/>
      </c>
      <c r="BC676" t="str">
        <f t="shared" si="1098"/>
        <v/>
      </c>
      <c r="BD676" t="str">
        <f t="shared" si="1098"/>
        <v/>
      </c>
      <c r="BE676" t="str">
        <f t="shared" si="1098"/>
        <v/>
      </c>
      <c r="BF676" t="str">
        <f t="shared" si="1098"/>
        <v/>
      </c>
      <c r="BG676" t="str">
        <f t="shared" si="1098"/>
        <v/>
      </c>
      <c r="BH676" t="str">
        <f t="shared" si="1098"/>
        <v/>
      </c>
      <c r="BI676" t="str">
        <f t="shared" si="1098"/>
        <v/>
      </c>
      <c r="BJ676" t="str">
        <f t="shared" si="1098"/>
        <v/>
      </c>
      <c r="BK676" s="346"/>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5">
      <c r="A677" s="349"/>
      <c r="B677" s="352"/>
      <c r="C677" s="342"/>
      <c r="D677" s="177" t="s">
        <v>44</v>
      </c>
      <c r="E677" s="252" t="str">
        <f t="shared" ref="E677:P677" si="1099">IF(E675&gt;0,1,"")</f>
        <v/>
      </c>
      <c r="F677" s="252" t="str">
        <f t="shared" si="1099"/>
        <v/>
      </c>
      <c r="G677" s="252" t="str">
        <f t="shared" si="1099"/>
        <v/>
      </c>
      <c r="H677" s="252" t="str">
        <f t="shared" si="1099"/>
        <v/>
      </c>
      <c r="I677" s="252" t="str">
        <f t="shared" si="1099"/>
        <v/>
      </c>
      <c r="J677" s="252" t="str">
        <f t="shared" si="1099"/>
        <v/>
      </c>
      <c r="K677" s="252" t="str">
        <f t="shared" si="1099"/>
        <v/>
      </c>
      <c r="L677" s="252" t="str">
        <f t="shared" si="1099"/>
        <v/>
      </c>
      <c r="M677" s="175" t="str">
        <f t="shared" si="1099"/>
        <v/>
      </c>
      <c r="N677" s="175" t="str">
        <f t="shared" si="1099"/>
        <v/>
      </c>
      <c r="O677" s="175" t="str">
        <f t="shared" si="1099"/>
        <v/>
      </c>
      <c r="P677" s="175" t="str">
        <f t="shared" si="1099"/>
        <v/>
      </c>
      <c r="Q677" s="184" t="str">
        <f>IF(BK675="","",BK675)</f>
        <v/>
      </c>
      <c r="R677" s="38" t="str">
        <f>IF(BK675="","",BK675)</f>
        <v/>
      </c>
      <c r="S677" s="345"/>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6"/>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5">
      <c r="A678" s="347">
        <v>226</v>
      </c>
      <c r="B678" s="350"/>
      <c r="C678" s="340"/>
      <c r="D678" s="176" t="s">
        <v>38</v>
      </c>
      <c r="E678" s="252"/>
      <c r="F678" s="252"/>
      <c r="G678" s="252"/>
      <c r="H678" s="252"/>
      <c r="I678" s="252"/>
      <c r="J678" s="252"/>
      <c r="K678" s="252"/>
      <c r="L678" s="252"/>
      <c r="M678" s="175"/>
      <c r="N678" s="175"/>
      <c r="O678" s="175"/>
      <c r="P678" s="175"/>
      <c r="Q678" s="183" t="str">
        <f>IF(BK678="","",BX680)</f>
        <v/>
      </c>
      <c r="R678" s="172"/>
      <c r="S678" s="343" t="str">
        <f>IF((COUNTBLANK(E678:Q678)+COUNTBLANK(E679:Q679)+COUNTBLANK(E680:Q680))/3=COUNTBLANK(E678:Q678),"","Bitte alle drei Zeilen ausfüllen")</f>
        <v/>
      </c>
      <c r="W678">
        <f t="shared" ref="W678:AH678" si="1100">IF(E678=4.5,E679,0)</f>
        <v>0</v>
      </c>
      <c r="X678">
        <f t="shared" si="1100"/>
        <v>0</v>
      </c>
      <c r="Y678">
        <f t="shared" si="1100"/>
        <v>0</v>
      </c>
      <c r="Z678">
        <f t="shared" si="1100"/>
        <v>0</v>
      </c>
      <c r="AA678">
        <f t="shared" si="1100"/>
        <v>0</v>
      </c>
      <c r="AB678">
        <f t="shared" si="1100"/>
        <v>0</v>
      </c>
      <c r="AC678">
        <f t="shared" si="1100"/>
        <v>0</v>
      </c>
      <c r="AD678">
        <f t="shared" si="1100"/>
        <v>0</v>
      </c>
      <c r="AE678">
        <f t="shared" si="1100"/>
        <v>0</v>
      </c>
      <c r="AF678">
        <f t="shared" si="1100"/>
        <v>0</v>
      </c>
      <c r="AG678">
        <f t="shared" si="1100"/>
        <v>0</v>
      </c>
      <c r="AH678">
        <f t="shared" si="1100"/>
        <v>0</v>
      </c>
      <c r="AJ678">
        <f t="shared" ref="AJ678:AU678" si="1101">IF(E678=4.5,1,0)</f>
        <v>0</v>
      </c>
      <c r="AK678">
        <f t="shared" si="1101"/>
        <v>0</v>
      </c>
      <c r="AL678">
        <f t="shared" si="1101"/>
        <v>0</v>
      </c>
      <c r="AM678">
        <f t="shared" si="1101"/>
        <v>0</v>
      </c>
      <c r="AN678">
        <f t="shared" si="1101"/>
        <v>0</v>
      </c>
      <c r="AO678">
        <f t="shared" si="1101"/>
        <v>0</v>
      </c>
      <c r="AP678">
        <f t="shared" si="1101"/>
        <v>0</v>
      </c>
      <c r="AQ678">
        <f t="shared" si="1101"/>
        <v>0</v>
      </c>
      <c r="AR678">
        <f t="shared" si="1101"/>
        <v>0</v>
      </c>
      <c r="AS678">
        <f t="shared" si="1101"/>
        <v>0</v>
      </c>
      <c r="AT678">
        <f t="shared" si="1101"/>
        <v>0</v>
      </c>
      <c r="AU678">
        <f t="shared" si="1101"/>
        <v>0</v>
      </c>
      <c r="BK678" s="346"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5">
      <c r="A679" s="348"/>
      <c r="B679" s="351"/>
      <c r="C679" s="341"/>
      <c r="D679" s="176" t="s">
        <v>42</v>
      </c>
      <c r="E679" s="252"/>
      <c r="F679" s="252"/>
      <c r="G679" s="252"/>
      <c r="H679" s="252"/>
      <c r="I679" s="252"/>
      <c r="J679" s="252"/>
      <c r="K679" s="252"/>
      <c r="L679" s="252"/>
      <c r="M679" s="175"/>
      <c r="N679" s="175"/>
      <c r="O679" s="175"/>
      <c r="P679" s="175"/>
      <c r="Q679" s="183"/>
      <c r="R679" s="35">
        <f>IF(R678&lt;15,0,IF(R678&lt;30,1,IF(R678&lt;45,2,3)))</f>
        <v>0</v>
      </c>
      <c r="S679" s="344"/>
      <c r="AY679" t="str">
        <f t="shared" ref="AY679:BJ679" si="1102">IF(AY680="","",COUNTIF($E680:$P680,AY680))</f>
        <v/>
      </c>
      <c r="AZ679" t="str">
        <f t="shared" si="1102"/>
        <v/>
      </c>
      <c r="BA679" t="str">
        <f t="shared" si="1102"/>
        <v/>
      </c>
      <c r="BB679" t="str">
        <f t="shared" si="1102"/>
        <v/>
      </c>
      <c r="BC679" t="str">
        <f t="shared" si="1102"/>
        <v/>
      </c>
      <c r="BD679" t="str">
        <f t="shared" si="1102"/>
        <v/>
      </c>
      <c r="BE679" t="str">
        <f t="shared" si="1102"/>
        <v/>
      </c>
      <c r="BF679" t="str">
        <f t="shared" si="1102"/>
        <v/>
      </c>
      <c r="BG679" t="str">
        <f t="shared" si="1102"/>
        <v/>
      </c>
      <c r="BH679" t="str">
        <f t="shared" si="1102"/>
        <v/>
      </c>
      <c r="BI679" t="str">
        <f t="shared" si="1102"/>
        <v/>
      </c>
      <c r="BJ679" t="str">
        <f t="shared" si="1102"/>
        <v/>
      </c>
      <c r="BK679" s="346"/>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5">
      <c r="A680" s="349"/>
      <c r="B680" s="352"/>
      <c r="C680" s="342"/>
      <c r="D680" s="177" t="s">
        <v>44</v>
      </c>
      <c r="E680" s="252" t="str">
        <f t="shared" ref="E680:P680" si="1103">IF(E678&gt;0,1,"")</f>
        <v/>
      </c>
      <c r="F680" s="252" t="str">
        <f t="shared" si="1103"/>
        <v/>
      </c>
      <c r="G680" s="252" t="str">
        <f t="shared" si="1103"/>
        <v/>
      </c>
      <c r="H680" s="252" t="str">
        <f t="shared" si="1103"/>
        <v/>
      </c>
      <c r="I680" s="252" t="str">
        <f t="shared" si="1103"/>
        <v/>
      </c>
      <c r="J680" s="252" t="str">
        <f t="shared" si="1103"/>
        <v/>
      </c>
      <c r="K680" s="252" t="str">
        <f t="shared" si="1103"/>
        <v/>
      </c>
      <c r="L680" s="252" t="str">
        <f t="shared" si="1103"/>
        <v/>
      </c>
      <c r="M680" s="175" t="str">
        <f t="shared" si="1103"/>
        <v/>
      </c>
      <c r="N680" s="175" t="str">
        <f t="shared" si="1103"/>
        <v/>
      </c>
      <c r="O680" s="175" t="str">
        <f t="shared" si="1103"/>
        <v/>
      </c>
      <c r="P680" s="175" t="str">
        <f t="shared" si="1103"/>
        <v/>
      </c>
      <c r="Q680" s="184" t="str">
        <f>IF(BK678="","",BK678)</f>
        <v/>
      </c>
      <c r="R680" s="38" t="str">
        <f>IF(BK678="","",BK678)</f>
        <v/>
      </c>
      <c r="S680" s="345"/>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6"/>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5">
      <c r="A681" s="347">
        <v>227</v>
      </c>
      <c r="B681" s="350"/>
      <c r="C681" s="340"/>
      <c r="D681" s="176" t="s">
        <v>38</v>
      </c>
      <c r="E681" s="252"/>
      <c r="F681" s="252"/>
      <c r="G681" s="252"/>
      <c r="H681" s="252"/>
      <c r="I681" s="252"/>
      <c r="J681" s="252"/>
      <c r="K681" s="252"/>
      <c r="L681" s="252"/>
      <c r="M681" s="175"/>
      <c r="N681" s="175"/>
      <c r="O681" s="175"/>
      <c r="P681" s="175"/>
      <c r="Q681" s="183" t="str">
        <f>IF(BK681="","",BX683)</f>
        <v/>
      </c>
      <c r="R681" s="172"/>
      <c r="S681" s="343" t="str">
        <f>IF((COUNTBLANK(E681:Q681)+COUNTBLANK(E682:Q682)+COUNTBLANK(E683:Q683))/3=COUNTBLANK(E681:Q681),"","Bitte alle drei Zeilen ausfüllen")</f>
        <v/>
      </c>
      <c r="W681">
        <f t="shared" ref="W681:AH681" si="1104">IF(E681=4.5,E682,0)</f>
        <v>0</v>
      </c>
      <c r="X681">
        <f t="shared" si="1104"/>
        <v>0</v>
      </c>
      <c r="Y681">
        <f t="shared" si="1104"/>
        <v>0</v>
      </c>
      <c r="Z681">
        <f t="shared" si="1104"/>
        <v>0</v>
      </c>
      <c r="AA681">
        <f t="shared" si="1104"/>
        <v>0</v>
      </c>
      <c r="AB681">
        <f t="shared" si="1104"/>
        <v>0</v>
      </c>
      <c r="AC681">
        <f t="shared" si="1104"/>
        <v>0</v>
      </c>
      <c r="AD681">
        <f t="shared" si="1104"/>
        <v>0</v>
      </c>
      <c r="AE681">
        <f t="shared" si="1104"/>
        <v>0</v>
      </c>
      <c r="AF681">
        <f t="shared" si="1104"/>
        <v>0</v>
      </c>
      <c r="AG681">
        <f t="shared" si="1104"/>
        <v>0</v>
      </c>
      <c r="AH681">
        <f t="shared" si="1104"/>
        <v>0</v>
      </c>
      <c r="AJ681">
        <f t="shared" ref="AJ681:AU681" si="1105">IF(E681=4.5,1,0)</f>
        <v>0</v>
      </c>
      <c r="AK681">
        <f t="shared" si="1105"/>
        <v>0</v>
      </c>
      <c r="AL681">
        <f t="shared" si="1105"/>
        <v>0</v>
      </c>
      <c r="AM681">
        <f t="shared" si="1105"/>
        <v>0</v>
      </c>
      <c r="AN681">
        <f t="shared" si="1105"/>
        <v>0</v>
      </c>
      <c r="AO681">
        <f t="shared" si="1105"/>
        <v>0</v>
      </c>
      <c r="AP681">
        <f t="shared" si="1105"/>
        <v>0</v>
      </c>
      <c r="AQ681">
        <f t="shared" si="1105"/>
        <v>0</v>
      </c>
      <c r="AR681">
        <f t="shared" si="1105"/>
        <v>0</v>
      </c>
      <c r="AS681">
        <f t="shared" si="1105"/>
        <v>0</v>
      </c>
      <c r="AT681">
        <f t="shared" si="1105"/>
        <v>0</v>
      </c>
      <c r="AU681">
        <f t="shared" si="1105"/>
        <v>0</v>
      </c>
      <c r="BK681" s="346"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5">
      <c r="A682" s="348"/>
      <c r="B682" s="351"/>
      <c r="C682" s="341"/>
      <c r="D682" s="176" t="s">
        <v>42</v>
      </c>
      <c r="E682" s="252"/>
      <c r="F682" s="252"/>
      <c r="G682" s="252"/>
      <c r="H682" s="252"/>
      <c r="I682" s="252"/>
      <c r="J682" s="252"/>
      <c r="K682" s="252"/>
      <c r="L682" s="252"/>
      <c r="M682" s="175"/>
      <c r="N682" s="175"/>
      <c r="O682" s="175"/>
      <c r="P682" s="175"/>
      <c r="Q682" s="183"/>
      <c r="R682" s="35">
        <f>IF(R681&lt;15,0,IF(R681&lt;30,1,IF(R681&lt;45,2,3)))</f>
        <v>0</v>
      </c>
      <c r="S682" s="344"/>
      <c r="AY682" t="str">
        <f t="shared" ref="AY682:BJ682" si="1106">IF(AY683="","",COUNTIF($E683:$P683,AY683))</f>
        <v/>
      </c>
      <c r="AZ682" t="str">
        <f t="shared" si="1106"/>
        <v/>
      </c>
      <c r="BA682" t="str">
        <f t="shared" si="1106"/>
        <v/>
      </c>
      <c r="BB682" t="str">
        <f t="shared" si="1106"/>
        <v/>
      </c>
      <c r="BC682" t="str">
        <f t="shared" si="1106"/>
        <v/>
      </c>
      <c r="BD682" t="str">
        <f t="shared" si="1106"/>
        <v/>
      </c>
      <c r="BE682" t="str">
        <f t="shared" si="1106"/>
        <v/>
      </c>
      <c r="BF682" t="str">
        <f t="shared" si="1106"/>
        <v/>
      </c>
      <c r="BG682" t="str">
        <f t="shared" si="1106"/>
        <v/>
      </c>
      <c r="BH682" t="str">
        <f t="shared" si="1106"/>
        <v/>
      </c>
      <c r="BI682" t="str">
        <f t="shared" si="1106"/>
        <v/>
      </c>
      <c r="BJ682" t="str">
        <f t="shared" si="1106"/>
        <v/>
      </c>
      <c r="BK682" s="346"/>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5">
      <c r="A683" s="349"/>
      <c r="B683" s="352"/>
      <c r="C683" s="342"/>
      <c r="D683" s="177" t="s">
        <v>44</v>
      </c>
      <c r="E683" s="252" t="str">
        <f t="shared" ref="E683:P683" si="1107">IF(E681&gt;0,1,"")</f>
        <v/>
      </c>
      <c r="F683" s="252" t="str">
        <f t="shared" si="1107"/>
        <v/>
      </c>
      <c r="G683" s="252" t="str">
        <f t="shared" si="1107"/>
        <v/>
      </c>
      <c r="H683" s="252" t="str">
        <f t="shared" si="1107"/>
        <v/>
      </c>
      <c r="I683" s="252" t="str">
        <f t="shared" si="1107"/>
        <v/>
      </c>
      <c r="J683" s="252" t="str">
        <f t="shared" si="1107"/>
        <v/>
      </c>
      <c r="K683" s="252" t="str">
        <f t="shared" si="1107"/>
        <v/>
      </c>
      <c r="L683" s="252" t="str">
        <f t="shared" si="1107"/>
        <v/>
      </c>
      <c r="M683" s="175" t="str">
        <f t="shared" si="1107"/>
        <v/>
      </c>
      <c r="N683" s="175" t="str">
        <f t="shared" si="1107"/>
        <v/>
      </c>
      <c r="O683" s="175" t="str">
        <f t="shared" si="1107"/>
        <v/>
      </c>
      <c r="P683" s="175" t="str">
        <f t="shared" si="1107"/>
        <v/>
      </c>
      <c r="Q683" s="184" t="str">
        <f>IF(BK681="","",BK681)</f>
        <v/>
      </c>
      <c r="R683" s="38" t="str">
        <f>IF(BK681="","",BK681)</f>
        <v/>
      </c>
      <c r="S683" s="345"/>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6"/>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5">
      <c r="A684" s="347">
        <v>228</v>
      </c>
      <c r="B684" s="350"/>
      <c r="C684" s="340"/>
      <c r="D684" s="176" t="s">
        <v>38</v>
      </c>
      <c r="E684" s="252"/>
      <c r="F684" s="252"/>
      <c r="G684" s="252"/>
      <c r="H684" s="252"/>
      <c r="I684" s="252"/>
      <c r="J684" s="252"/>
      <c r="K684" s="252"/>
      <c r="L684" s="252"/>
      <c r="M684" s="175"/>
      <c r="N684" s="175"/>
      <c r="O684" s="175"/>
      <c r="P684" s="175"/>
      <c r="Q684" s="183" t="str">
        <f>IF(BK684="","",BX686)</f>
        <v/>
      </c>
      <c r="R684" s="172"/>
      <c r="S684" s="343" t="str">
        <f>IF((COUNTBLANK(E684:Q684)+COUNTBLANK(E685:Q685)+COUNTBLANK(E686:Q686))/3=COUNTBLANK(E684:Q684),"","Bitte alle drei Zeilen ausfüllen")</f>
        <v/>
      </c>
      <c r="W684">
        <f t="shared" ref="W684:AH684" si="1108">IF(E684=4.5,E685,0)</f>
        <v>0</v>
      </c>
      <c r="X684">
        <f t="shared" si="1108"/>
        <v>0</v>
      </c>
      <c r="Y684">
        <f t="shared" si="1108"/>
        <v>0</v>
      </c>
      <c r="Z684">
        <f t="shared" si="1108"/>
        <v>0</v>
      </c>
      <c r="AA684">
        <f t="shared" si="1108"/>
        <v>0</v>
      </c>
      <c r="AB684">
        <f t="shared" si="1108"/>
        <v>0</v>
      </c>
      <c r="AC684">
        <f t="shared" si="1108"/>
        <v>0</v>
      </c>
      <c r="AD684">
        <f t="shared" si="1108"/>
        <v>0</v>
      </c>
      <c r="AE684">
        <f t="shared" si="1108"/>
        <v>0</v>
      </c>
      <c r="AF684">
        <f t="shared" si="1108"/>
        <v>0</v>
      </c>
      <c r="AG684">
        <f t="shared" si="1108"/>
        <v>0</v>
      </c>
      <c r="AH684">
        <f t="shared" si="1108"/>
        <v>0</v>
      </c>
      <c r="AJ684">
        <f t="shared" ref="AJ684:AU684" si="1109">IF(E684=4.5,1,0)</f>
        <v>0</v>
      </c>
      <c r="AK684">
        <f t="shared" si="1109"/>
        <v>0</v>
      </c>
      <c r="AL684">
        <f t="shared" si="1109"/>
        <v>0</v>
      </c>
      <c r="AM684">
        <f t="shared" si="1109"/>
        <v>0</v>
      </c>
      <c r="AN684">
        <f t="shared" si="1109"/>
        <v>0</v>
      </c>
      <c r="AO684">
        <f t="shared" si="1109"/>
        <v>0</v>
      </c>
      <c r="AP684">
        <f t="shared" si="1109"/>
        <v>0</v>
      </c>
      <c r="AQ684">
        <f t="shared" si="1109"/>
        <v>0</v>
      </c>
      <c r="AR684">
        <f t="shared" si="1109"/>
        <v>0</v>
      </c>
      <c r="AS684">
        <f t="shared" si="1109"/>
        <v>0</v>
      </c>
      <c r="AT684">
        <f t="shared" si="1109"/>
        <v>0</v>
      </c>
      <c r="AU684">
        <f t="shared" si="1109"/>
        <v>0</v>
      </c>
      <c r="BK684" s="346"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5">
      <c r="A685" s="348"/>
      <c r="B685" s="351"/>
      <c r="C685" s="341"/>
      <c r="D685" s="176" t="s">
        <v>42</v>
      </c>
      <c r="E685" s="252"/>
      <c r="F685" s="252"/>
      <c r="G685" s="252"/>
      <c r="H685" s="252"/>
      <c r="I685" s="252"/>
      <c r="J685" s="252"/>
      <c r="K685" s="252"/>
      <c r="L685" s="252"/>
      <c r="M685" s="175"/>
      <c r="N685" s="175"/>
      <c r="O685" s="175"/>
      <c r="P685" s="175"/>
      <c r="Q685" s="183"/>
      <c r="R685" s="35">
        <f>IF(R684&lt;15,0,IF(R684&lt;30,1,IF(R684&lt;45,2,3)))</f>
        <v>0</v>
      </c>
      <c r="S685" s="344"/>
      <c r="AY685" t="str">
        <f t="shared" ref="AY685:BJ685" si="1110">IF(AY686="","",COUNTIF($E686:$P686,AY686))</f>
        <v/>
      </c>
      <c r="AZ685" t="str">
        <f t="shared" si="1110"/>
        <v/>
      </c>
      <c r="BA685" t="str">
        <f t="shared" si="1110"/>
        <v/>
      </c>
      <c r="BB685" t="str">
        <f t="shared" si="1110"/>
        <v/>
      </c>
      <c r="BC685" t="str">
        <f t="shared" si="1110"/>
        <v/>
      </c>
      <c r="BD685" t="str">
        <f t="shared" si="1110"/>
        <v/>
      </c>
      <c r="BE685" t="str">
        <f t="shared" si="1110"/>
        <v/>
      </c>
      <c r="BF685" t="str">
        <f t="shared" si="1110"/>
        <v/>
      </c>
      <c r="BG685" t="str">
        <f t="shared" si="1110"/>
        <v/>
      </c>
      <c r="BH685" t="str">
        <f t="shared" si="1110"/>
        <v/>
      </c>
      <c r="BI685" t="str">
        <f t="shared" si="1110"/>
        <v/>
      </c>
      <c r="BJ685" t="str">
        <f t="shared" si="1110"/>
        <v/>
      </c>
      <c r="BK685" s="346"/>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5">
      <c r="A686" s="349"/>
      <c r="B686" s="352"/>
      <c r="C686" s="342"/>
      <c r="D686" s="177" t="s">
        <v>44</v>
      </c>
      <c r="E686" s="252" t="str">
        <f t="shared" ref="E686:P686" si="1111">IF(E684&gt;0,1,"")</f>
        <v/>
      </c>
      <c r="F686" s="252" t="str">
        <f t="shared" si="1111"/>
        <v/>
      </c>
      <c r="G686" s="252" t="str">
        <f t="shared" si="1111"/>
        <v/>
      </c>
      <c r="H686" s="252" t="str">
        <f t="shared" si="1111"/>
        <v/>
      </c>
      <c r="I686" s="252" t="str">
        <f t="shared" si="1111"/>
        <v/>
      </c>
      <c r="J686" s="252" t="str">
        <f t="shared" si="1111"/>
        <v/>
      </c>
      <c r="K686" s="252" t="str">
        <f t="shared" si="1111"/>
        <v/>
      </c>
      <c r="L686" s="252" t="str">
        <f t="shared" si="1111"/>
        <v/>
      </c>
      <c r="M686" s="175" t="str">
        <f t="shared" si="1111"/>
        <v/>
      </c>
      <c r="N686" s="175" t="str">
        <f t="shared" si="1111"/>
        <v/>
      </c>
      <c r="O686" s="175" t="str">
        <f t="shared" si="1111"/>
        <v/>
      </c>
      <c r="P686" s="175" t="str">
        <f t="shared" si="1111"/>
        <v/>
      </c>
      <c r="Q686" s="184" t="str">
        <f>IF(BK684="","",BK684)</f>
        <v/>
      </c>
      <c r="R686" s="38" t="str">
        <f>IF(BK684="","",BK684)</f>
        <v/>
      </c>
      <c r="S686" s="345"/>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6"/>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5">
      <c r="A687" s="347">
        <v>229</v>
      </c>
      <c r="B687" s="350"/>
      <c r="C687" s="340"/>
      <c r="D687" s="176" t="s">
        <v>38</v>
      </c>
      <c r="E687" s="252"/>
      <c r="F687" s="252"/>
      <c r="G687" s="252"/>
      <c r="H687" s="252"/>
      <c r="I687" s="252"/>
      <c r="J687" s="252"/>
      <c r="K687" s="252"/>
      <c r="L687" s="252"/>
      <c r="M687" s="175"/>
      <c r="N687" s="175"/>
      <c r="O687" s="175"/>
      <c r="P687" s="175"/>
      <c r="Q687" s="183" t="str">
        <f>IF(BK687="","",BX689)</f>
        <v/>
      </c>
      <c r="R687" s="172"/>
      <c r="S687" s="343" t="str">
        <f>IF((COUNTBLANK(E687:Q687)+COUNTBLANK(E688:Q688)+COUNTBLANK(E689:Q689))/3=COUNTBLANK(E687:Q687),"","Bitte alle drei Zeilen ausfüllen")</f>
        <v/>
      </c>
      <c r="W687">
        <f t="shared" ref="W687:AH687" si="1112">IF(E687=4.5,E688,0)</f>
        <v>0</v>
      </c>
      <c r="X687">
        <f t="shared" si="1112"/>
        <v>0</v>
      </c>
      <c r="Y687">
        <f t="shared" si="1112"/>
        <v>0</v>
      </c>
      <c r="Z687">
        <f t="shared" si="1112"/>
        <v>0</v>
      </c>
      <c r="AA687">
        <f t="shared" si="1112"/>
        <v>0</v>
      </c>
      <c r="AB687">
        <f t="shared" si="1112"/>
        <v>0</v>
      </c>
      <c r="AC687">
        <f t="shared" si="1112"/>
        <v>0</v>
      </c>
      <c r="AD687">
        <f t="shared" si="1112"/>
        <v>0</v>
      </c>
      <c r="AE687">
        <f t="shared" si="1112"/>
        <v>0</v>
      </c>
      <c r="AF687">
        <f t="shared" si="1112"/>
        <v>0</v>
      </c>
      <c r="AG687">
        <f t="shared" si="1112"/>
        <v>0</v>
      </c>
      <c r="AH687">
        <f t="shared" si="1112"/>
        <v>0</v>
      </c>
      <c r="AJ687">
        <f t="shared" ref="AJ687:AU687" si="1113">IF(E687=4.5,1,0)</f>
        <v>0</v>
      </c>
      <c r="AK687">
        <f t="shared" si="1113"/>
        <v>0</v>
      </c>
      <c r="AL687">
        <f t="shared" si="1113"/>
        <v>0</v>
      </c>
      <c r="AM687">
        <f t="shared" si="1113"/>
        <v>0</v>
      </c>
      <c r="AN687">
        <f t="shared" si="1113"/>
        <v>0</v>
      </c>
      <c r="AO687">
        <f t="shared" si="1113"/>
        <v>0</v>
      </c>
      <c r="AP687">
        <f t="shared" si="1113"/>
        <v>0</v>
      </c>
      <c r="AQ687">
        <f t="shared" si="1113"/>
        <v>0</v>
      </c>
      <c r="AR687">
        <f t="shared" si="1113"/>
        <v>0</v>
      </c>
      <c r="AS687">
        <f t="shared" si="1113"/>
        <v>0</v>
      </c>
      <c r="AT687">
        <f t="shared" si="1113"/>
        <v>0</v>
      </c>
      <c r="AU687">
        <f t="shared" si="1113"/>
        <v>0</v>
      </c>
      <c r="BK687" s="346"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5">
      <c r="A688" s="348"/>
      <c r="B688" s="351"/>
      <c r="C688" s="341"/>
      <c r="D688" s="176" t="s">
        <v>42</v>
      </c>
      <c r="E688" s="252"/>
      <c r="F688" s="252"/>
      <c r="G688" s="252"/>
      <c r="H688" s="252"/>
      <c r="I688" s="252"/>
      <c r="J688" s="252"/>
      <c r="K688" s="252"/>
      <c r="L688" s="252"/>
      <c r="M688" s="175"/>
      <c r="N688" s="175"/>
      <c r="O688" s="175"/>
      <c r="P688" s="175"/>
      <c r="Q688" s="183"/>
      <c r="R688" s="35">
        <f>IF(R687&lt;15,0,IF(R687&lt;30,1,IF(R687&lt;45,2,3)))</f>
        <v>0</v>
      </c>
      <c r="S688" s="344"/>
      <c r="AY688" t="str">
        <f t="shared" ref="AY688:BJ688" si="1114">IF(AY689="","",COUNTIF($E689:$P689,AY689))</f>
        <v/>
      </c>
      <c r="AZ688" t="str">
        <f t="shared" si="1114"/>
        <v/>
      </c>
      <c r="BA688" t="str">
        <f t="shared" si="1114"/>
        <v/>
      </c>
      <c r="BB688" t="str">
        <f t="shared" si="1114"/>
        <v/>
      </c>
      <c r="BC688" t="str">
        <f t="shared" si="1114"/>
        <v/>
      </c>
      <c r="BD688" t="str">
        <f t="shared" si="1114"/>
        <v/>
      </c>
      <c r="BE688" t="str">
        <f t="shared" si="1114"/>
        <v/>
      </c>
      <c r="BF688" t="str">
        <f t="shared" si="1114"/>
        <v/>
      </c>
      <c r="BG688" t="str">
        <f t="shared" si="1114"/>
        <v/>
      </c>
      <c r="BH688" t="str">
        <f t="shared" si="1114"/>
        <v/>
      </c>
      <c r="BI688" t="str">
        <f t="shared" si="1114"/>
        <v/>
      </c>
      <c r="BJ688" t="str">
        <f t="shared" si="1114"/>
        <v/>
      </c>
      <c r="BK688" s="346"/>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5">
      <c r="A689" s="349"/>
      <c r="B689" s="352"/>
      <c r="C689" s="342"/>
      <c r="D689" s="177" t="s">
        <v>44</v>
      </c>
      <c r="E689" s="252" t="str">
        <f t="shared" ref="E689:P689" si="1115">IF(E687&gt;0,1,"")</f>
        <v/>
      </c>
      <c r="F689" s="252" t="str">
        <f t="shared" si="1115"/>
        <v/>
      </c>
      <c r="G689" s="252" t="str">
        <f t="shared" si="1115"/>
        <v/>
      </c>
      <c r="H689" s="252" t="str">
        <f t="shared" si="1115"/>
        <v/>
      </c>
      <c r="I689" s="252" t="str">
        <f t="shared" si="1115"/>
        <v/>
      </c>
      <c r="J689" s="252" t="str">
        <f t="shared" si="1115"/>
        <v/>
      </c>
      <c r="K689" s="252" t="str">
        <f t="shared" si="1115"/>
        <v/>
      </c>
      <c r="L689" s="252" t="str">
        <f t="shared" si="1115"/>
        <v/>
      </c>
      <c r="M689" s="175" t="str">
        <f t="shared" si="1115"/>
        <v/>
      </c>
      <c r="N689" s="175" t="str">
        <f t="shared" si="1115"/>
        <v/>
      </c>
      <c r="O689" s="175" t="str">
        <f t="shared" si="1115"/>
        <v/>
      </c>
      <c r="P689" s="175" t="str">
        <f t="shared" si="1115"/>
        <v/>
      </c>
      <c r="Q689" s="184" t="str">
        <f>IF(BK687="","",BK687)</f>
        <v/>
      </c>
      <c r="R689" s="38" t="str">
        <f>IF(BK687="","",BK687)</f>
        <v/>
      </c>
      <c r="S689" s="345"/>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6"/>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5">
      <c r="A690" s="347">
        <v>230</v>
      </c>
      <c r="B690" s="350"/>
      <c r="C690" s="340"/>
      <c r="D690" s="176" t="s">
        <v>38</v>
      </c>
      <c r="E690" s="252"/>
      <c r="F690" s="252"/>
      <c r="G690" s="252"/>
      <c r="H690" s="252"/>
      <c r="I690" s="252"/>
      <c r="J690" s="252"/>
      <c r="K690" s="252"/>
      <c r="L690" s="252"/>
      <c r="M690" s="175"/>
      <c r="N690" s="175"/>
      <c r="O690" s="175"/>
      <c r="P690" s="175"/>
      <c r="Q690" s="183" t="str">
        <f>IF(BK690="","",BX692)</f>
        <v/>
      </c>
      <c r="R690" s="172"/>
      <c r="S690" s="343" t="str">
        <f>IF((COUNTBLANK(E690:Q690)+COUNTBLANK(E691:Q691)+COUNTBLANK(E692:Q692))/3=COUNTBLANK(E690:Q690),"","Bitte alle drei Zeilen ausfüllen")</f>
        <v/>
      </c>
      <c r="W690">
        <f t="shared" ref="W690:AH690" si="1116">IF(E690=4.5,E691,0)</f>
        <v>0</v>
      </c>
      <c r="X690">
        <f t="shared" si="1116"/>
        <v>0</v>
      </c>
      <c r="Y690">
        <f t="shared" si="1116"/>
        <v>0</v>
      </c>
      <c r="Z690">
        <f t="shared" si="1116"/>
        <v>0</v>
      </c>
      <c r="AA690">
        <f t="shared" si="1116"/>
        <v>0</v>
      </c>
      <c r="AB690">
        <f t="shared" si="1116"/>
        <v>0</v>
      </c>
      <c r="AC690">
        <f t="shared" si="1116"/>
        <v>0</v>
      </c>
      <c r="AD690">
        <f t="shared" si="1116"/>
        <v>0</v>
      </c>
      <c r="AE690">
        <f t="shared" si="1116"/>
        <v>0</v>
      </c>
      <c r="AF690">
        <f t="shared" si="1116"/>
        <v>0</v>
      </c>
      <c r="AG690">
        <f t="shared" si="1116"/>
        <v>0</v>
      </c>
      <c r="AH690">
        <f t="shared" si="1116"/>
        <v>0</v>
      </c>
      <c r="AJ690">
        <f t="shared" ref="AJ690:AU690" si="1117">IF(E690=4.5,1,0)</f>
        <v>0</v>
      </c>
      <c r="AK690">
        <f t="shared" si="1117"/>
        <v>0</v>
      </c>
      <c r="AL690">
        <f t="shared" si="1117"/>
        <v>0</v>
      </c>
      <c r="AM690">
        <f t="shared" si="1117"/>
        <v>0</v>
      </c>
      <c r="AN690">
        <f t="shared" si="1117"/>
        <v>0</v>
      </c>
      <c r="AO690">
        <f t="shared" si="1117"/>
        <v>0</v>
      </c>
      <c r="AP690">
        <f t="shared" si="1117"/>
        <v>0</v>
      </c>
      <c r="AQ690">
        <f t="shared" si="1117"/>
        <v>0</v>
      </c>
      <c r="AR690">
        <f t="shared" si="1117"/>
        <v>0</v>
      </c>
      <c r="AS690">
        <f t="shared" si="1117"/>
        <v>0</v>
      </c>
      <c r="AT690">
        <f t="shared" si="1117"/>
        <v>0</v>
      </c>
      <c r="AU690">
        <f t="shared" si="1117"/>
        <v>0</v>
      </c>
      <c r="BK690" s="346"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5">
      <c r="A691" s="348"/>
      <c r="B691" s="351"/>
      <c r="C691" s="341"/>
      <c r="D691" s="176" t="s">
        <v>42</v>
      </c>
      <c r="E691" s="252"/>
      <c r="F691" s="252"/>
      <c r="G691" s="252"/>
      <c r="H691" s="252"/>
      <c r="I691" s="252"/>
      <c r="J691" s="252"/>
      <c r="K691" s="252"/>
      <c r="L691" s="252"/>
      <c r="M691" s="175"/>
      <c r="N691" s="175"/>
      <c r="O691" s="175"/>
      <c r="P691" s="175"/>
      <c r="Q691" s="183"/>
      <c r="R691" s="35">
        <f>IF(R690&lt;15,0,IF(R690&lt;30,1,IF(R690&lt;45,2,3)))</f>
        <v>0</v>
      </c>
      <c r="S691" s="344"/>
      <c r="AY691" t="str">
        <f t="shared" ref="AY691:BJ691" si="1118">IF(AY692="","",COUNTIF($E692:$P692,AY692))</f>
        <v/>
      </c>
      <c r="AZ691" t="str">
        <f t="shared" si="1118"/>
        <v/>
      </c>
      <c r="BA691" t="str">
        <f t="shared" si="1118"/>
        <v/>
      </c>
      <c r="BB691" t="str">
        <f t="shared" si="1118"/>
        <v/>
      </c>
      <c r="BC691" t="str">
        <f t="shared" si="1118"/>
        <v/>
      </c>
      <c r="BD691" t="str">
        <f t="shared" si="1118"/>
        <v/>
      </c>
      <c r="BE691" t="str">
        <f t="shared" si="1118"/>
        <v/>
      </c>
      <c r="BF691" t="str">
        <f t="shared" si="1118"/>
        <v/>
      </c>
      <c r="BG691" t="str">
        <f t="shared" si="1118"/>
        <v/>
      </c>
      <c r="BH691" t="str">
        <f t="shared" si="1118"/>
        <v/>
      </c>
      <c r="BI691" t="str">
        <f t="shared" si="1118"/>
        <v/>
      </c>
      <c r="BJ691" t="str">
        <f t="shared" si="1118"/>
        <v/>
      </c>
      <c r="BK691" s="346"/>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5">
      <c r="A692" s="349"/>
      <c r="B692" s="352"/>
      <c r="C692" s="342"/>
      <c r="D692" s="177" t="s">
        <v>44</v>
      </c>
      <c r="E692" s="252" t="str">
        <f t="shared" ref="E692:P692" si="1119">IF(E690&gt;0,1,"")</f>
        <v/>
      </c>
      <c r="F692" s="252" t="str">
        <f t="shared" si="1119"/>
        <v/>
      </c>
      <c r="G692" s="252" t="str">
        <f t="shared" si="1119"/>
        <v/>
      </c>
      <c r="H692" s="252" t="str">
        <f t="shared" si="1119"/>
        <v/>
      </c>
      <c r="I692" s="252" t="str">
        <f t="shared" si="1119"/>
        <v/>
      </c>
      <c r="J692" s="252" t="str">
        <f t="shared" si="1119"/>
        <v/>
      </c>
      <c r="K692" s="252" t="str">
        <f t="shared" si="1119"/>
        <v/>
      </c>
      <c r="L692" s="252" t="str">
        <f t="shared" si="1119"/>
        <v/>
      </c>
      <c r="M692" s="175" t="str">
        <f t="shared" si="1119"/>
        <v/>
      </c>
      <c r="N692" s="175" t="str">
        <f t="shared" si="1119"/>
        <v/>
      </c>
      <c r="O692" s="175" t="str">
        <f t="shared" si="1119"/>
        <v/>
      </c>
      <c r="P692" s="175" t="str">
        <f t="shared" si="1119"/>
        <v/>
      </c>
      <c r="Q692" s="184" t="str">
        <f>IF(BK690="","",BK690)</f>
        <v/>
      </c>
      <c r="R692" s="38" t="str">
        <f>IF(BK690="","",BK690)</f>
        <v/>
      </c>
      <c r="S692" s="345"/>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6"/>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5">
      <c r="A693" s="347">
        <v>231</v>
      </c>
      <c r="B693" s="350"/>
      <c r="C693" s="340"/>
      <c r="D693" s="176" t="s">
        <v>38</v>
      </c>
      <c r="E693" s="252"/>
      <c r="F693" s="252"/>
      <c r="G693" s="252"/>
      <c r="H693" s="252"/>
      <c r="I693" s="252"/>
      <c r="J693" s="252"/>
      <c r="K693" s="252"/>
      <c r="L693" s="252"/>
      <c r="M693" s="175"/>
      <c r="N693" s="175"/>
      <c r="O693" s="175"/>
      <c r="P693" s="175"/>
      <c r="Q693" s="183" t="str">
        <f>IF(BK693="","",BX695)</f>
        <v/>
      </c>
      <c r="R693" s="172"/>
      <c r="S693" s="343" t="str">
        <f>IF((COUNTBLANK(E693:Q693)+COUNTBLANK(E694:Q694)+COUNTBLANK(E695:Q695))/3=COUNTBLANK(E693:Q693),"","Bitte alle drei Zeilen ausfüllen")</f>
        <v/>
      </c>
      <c r="W693">
        <f t="shared" ref="W693:AH693" si="1120">IF(E693=4.5,E694,0)</f>
        <v>0</v>
      </c>
      <c r="X693">
        <f t="shared" si="1120"/>
        <v>0</v>
      </c>
      <c r="Y693">
        <f t="shared" si="1120"/>
        <v>0</v>
      </c>
      <c r="Z693">
        <f t="shared" si="1120"/>
        <v>0</v>
      </c>
      <c r="AA693">
        <f t="shared" si="1120"/>
        <v>0</v>
      </c>
      <c r="AB693">
        <f t="shared" si="1120"/>
        <v>0</v>
      </c>
      <c r="AC693">
        <f t="shared" si="1120"/>
        <v>0</v>
      </c>
      <c r="AD693">
        <f t="shared" si="1120"/>
        <v>0</v>
      </c>
      <c r="AE693">
        <f t="shared" si="1120"/>
        <v>0</v>
      </c>
      <c r="AF693">
        <f t="shared" si="1120"/>
        <v>0</v>
      </c>
      <c r="AG693">
        <f t="shared" si="1120"/>
        <v>0</v>
      </c>
      <c r="AH693">
        <f t="shared" si="1120"/>
        <v>0</v>
      </c>
      <c r="AJ693">
        <f t="shared" ref="AJ693:AU693" si="1121">IF(E693=4.5,1,0)</f>
        <v>0</v>
      </c>
      <c r="AK693">
        <f t="shared" si="1121"/>
        <v>0</v>
      </c>
      <c r="AL693">
        <f t="shared" si="1121"/>
        <v>0</v>
      </c>
      <c r="AM693">
        <f t="shared" si="1121"/>
        <v>0</v>
      </c>
      <c r="AN693">
        <f t="shared" si="1121"/>
        <v>0</v>
      </c>
      <c r="AO693">
        <f t="shared" si="1121"/>
        <v>0</v>
      </c>
      <c r="AP693">
        <f t="shared" si="1121"/>
        <v>0</v>
      </c>
      <c r="AQ693">
        <f t="shared" si="1121"/>
        <v>0</v>
      </c>
      <c r="AR693">
        <f t="shared" si="1121"/>
        <v>0</v>
      </c>
      <c r="AS693">
        <f t="shared" si="1121"/>
        <v>0</v>
      </c>
      <c r="AT693">
        <f t="shared" si="1121"/>
        <v>0</v>
      </c>
      <c r="AU693">
        <f t="shared" si="1121"/>
        <v>0</v>
      </c>
      <c r="BK693" s="346"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5">
      <c r="A694" s="348"/>
      <c r="B694" s="351"/>
      <c r="C694" s="341"/>
      <c r="D694" s="176" t="s">
        <v>42</v>
      </c>
      <c r="E694" s="252"/>
      <c r="F694" s="252"/>
      <c r="G694" s="252"/>
      <c r="H694" s="252"/>
      <c r="I694" s="252"/>
      <c r="J694" s="252"/>
      <c r="K694" s="252"/>
      <c r="L694" s="252"/>
      <c r="M694" s="175"/>
      <c r="N694" s="175"/>
      <c r="O694" s="175"/>
      <c r="P694" s="175"/>
      <c r="Q694" s="183"/>
      <c r="R694" s="35">
        <f>IF(R693&lt;15,0,IF(R693&lt;30,1,IF(R693&lt;45,2,3)))</f>
        <v>0</v>
      </c>
      <c r="S694" s="344"/>
      <c r="AY694" t="str">
        <f t="shared" ref="AY694:BJ694" si="1122">IF(AY695="","",COUNTIF($E695:$P695,AY695))</f>
        <v/>
      </c>
      <c r="AZ694" t="str">
        <f t="shared" si="1122"/>
        <v/>
      </c>
      <c r="BA694" t="str">
        <f t="shared" si="1122"/>
        <v/>
      </c>
      <c r="BB694" t="str">
        <f t="shared" si="1122"/>
        <v/>
      </c>
      <c r="BC694" t="str">
        <f t="shared" si="1122"/>
        <v/>
      </c>
      <c r="BD694" t="str">
        <f t="shared" si="1122"/>
        <v/>
      </c>
      <c r="BE694" t="str">
        <f t="shared" si="1122"/>
        <v/>
      </c>
      <c r="BF694" t="str">
        <f t="shared" si="1122"/>
        <v/>
      </c>
      <c r="BG694" t="str">
        <f t="shared" si="1122"/>
        <v/>
      </c>
      <c r="BH694" t="str">
        <f t="shared" si="1122"/>
        <v/>
      </c>
      <c r="BI694" t="str">
        <f t="shared" si="1122"/>
        <v/>
      </c>
      <c r="BJ694" t="str">
        <f t="shared" si="1122"/>
        <v/>
      </c>
      <c r="BK694" s="346"/>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5">
      <c r="A695" s="349"/>
      <c r="B695" s="352"/>
      <c r="C695" s="342"/>
      <c r="D695" s="177" t="s">
        <v>44</v>
      </c>
      <c r="E695" s="252" t="str">
        <f t="shared" ref="E695:P695" si="1123">IF(E693&gt;0,1,"")</f>
        <v/>
      </c>
      <c r="F695" s="252" t="str">
        <f t="shared" si="1123"/>
        <v/>
      </c>
      <c r="G695" s="252" t="str">
        <f t="shared" si="1123"/>
        <v/>
      </c>
      <c r="H695" s="252" t="str">
        <f t="shared" si="1123"/>
        <v/>
      </c>
      <c r="I695" s="252" t="str">
        <f t="shared" si="1123"/>
        <v/>
      </c>
      <c r="J695" s="252" t="str">
        <f t="shared" si="1123"/>
        <v/>
      </c>
      <c r="K695" s="252" t="str">
        <f t="shared" si="1123"/>
        <v/>
      </c>
      <c r="L695" s="252" t="str">
        <f t="shared" si="1123"/>
        <v/>
      </c>
      <c r="M695" s="175" t="str">
        <f t="shared" si="1123"/>
        <v/>
      </c>
      <c r="N695" s="175" t="str">
        <f t="shared" si="1123"/>
        <v/>
      </c>
      <c r="O695" s="175" t="str">
        <f t="shared" si="1123"/>
        <v/>
      </c>
      <c r="P695" s="175" t="str">
        <f t="shared" si="1123"/>
        <v/>
      </c>
      <c r="Q695" s="184" t="str">
        <f>IF(BK693="","",BK693)</f>
        <v/>
      </c>
      <c r="R695" s="38" t="str">
        <f>IF(BK693="","",BK693)</f>
        <v/>
      </c>
      <c r="S695" s="345"/>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6"/>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5">
      <c r="A696" s="347">
        <v>232</v>
      </c>
      <c r="B696" s="350"/>
      <c r="C696" s="340"/>
      <c r="D696" s="176" t="s">
        <v>38</v>
      </c>
      <c r="E696" s="252"/>
      <c r="F696" s="252"/>
      <c r="G696" s="252"/>
      <c r="H696" s="252"/>
      <c r="I696" s="252"/>
      <c r="J696" s="252"/>
      <c r="K696" s="252"/>
      <c r="L696" s="252"/>
      <c r="M696" s="175"/>
      <c r="N696" s="175"/>
      <c r="O696" s="175"/>
      <c r="P696" s="175"/>
      <c r="Q696" s="183" t="str">
        <f>IF(BK696="","",BX698)</f>
        <v/>
      </c>
      <c r="R696" s="172"/>
      <c r="S696" s="343" t="str">
        <f>IF((COUNTBLANK(E696:Q696)+COUNTBLANK(E697:Q697)+COUNTBLANK(E698:Q698))/3=COUNTBLANK(E696:Q696),"","Bitte alle drei Zeilen ausfüllen")</f>
        <v/>
      </c>
      <c r="W696">
        <f t="shared" ref="W696:AH696" si="1124">IF(E696=4.5,E697,0)</f>
        <v>0</v>
      </c>
      <c r="X696">
        <f t="shared" si="1124"/>
        <v>0</v>
      </c>
      <c r="Y696">
        <f t="shared" si="1124"/>
        <v>0</v>
      </c>
      <c r="Z696">
        <f t="shared" si="1124"/>
        <v>0</v>
      </c>
      <c r="AA696">
        <f t="shared" si="1124"/>
        <v>0</v>
      </c>
      <c r="AB696">
        <f t="shared" si="1124"/>
        <v>0</v>
      </c>
      <c r="AC696">
        <f t="shared" si="1124"/>
        <v>0</v>
      </c>
      <c r="AD696">
        <f t="shared" si="1124"/>
        <v>0</v>
      </c>
      <c r="AE696">
        <f t="shared" si="1124"/>
        <v>0</v>
      </c>
      <c r="AF696">
        <f t="shared" si="1124"/>
        <v>0</v>
      </c>
      <c r="AG696">
        <f t="shared" si="1124"/>
        <v>0</v>
      </c>
      <c r="AH696">
        <f t="shared" si="1124"/>
        <v>0</v>
      </c>
      <c r="AJ696">
        <f t="shared" ref="AJ696:AU696" si="1125">IF(E696=4.5,1,0)</f>
        <v>0</v>
      </c>
      <c r="AK696">
        <f t="shared" si="1125"/>
        <v>0</v>
      </c>
      <c r="AL696">
        <f t="shared" si="1125"/>
        <v>0</v>
      </c>
      <c r="AM696">
        <f t="shared" si="1125"/>
        <v>0</v>
      </c>
      <c r="AN696">
        <f t="shared" si="1125"/>
        <v>0</v>
      </c>
      <c r="AO696">
        <f t="shared" si="1125"/>
        <v>0</v>
      </c>
      <c r="AP696">
        <f t="shared" si="1125"/>
        <v>0</v>
      </c>
      <c r="AQ696">
        <f t="shared" si="1125"/>
        <v>0</v>
      </c>
      <c r="AR696">
        <f t="shared" si="1125"/>
        <v>0</v>
      </c>
      <c r="AS696">
        <f t="shared" si="1125"/>
        <v>0</v>
      </c>
      <c r="AT696">
        <f t="shared" si="1125"/>
        <v>0</v>
      </c>
      <c r="AU696">
        <f t="shared" si="1125"/>
        <v>0</v>
      </c>
      <c r="BK696" s="346"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5">
      <c r="A697" s="348"/>
      <c r="B697" s="351"/>
      <c r="C697" s="341"/>
      <c r="D697" s="176" t="s">
        <v>42</v>
      </c>
      <c r="E697" s="252"/>
      <c r="F697" s="252"/>
      <c r="G697" s="252"/>
      <c r="H697" s="252"/>
      <c r="I697" s="252"/>
      <c r="J697" s="252"/>
      <c r="K697" s="252"/>
      <c r="L697" s="252"/>
      <c r="M697" s="175"/>
      <c r="N697" s="175"/>
      <c r="O697" s="175"/>
      <c r="P697" s="175"/>
      <c r="Q697" s="183"/>
      <c r="R697" s="35">
        <f>IF(R696&lt;15,0,IF(R696&lt;30,1,IF(R696&lt;45,2,3)))</f>
        <v>0</v>
      </c>
      <c r="S697" s="344"/>
      <c r="AY697" t="str">
        <f t="shared" ref="AY697:BJ697" si="1126">IF(AY698="","",COUNTIF($E698:$P698,AY698))</f>
        <v/>
      </c>
      <c r="AZ697" t="str">
        <f t="shared" si="1126"/>
        <v/>
      </c>
      <c r="BA697" t="str">
        <f t="shared" si="1126"/>
        <v/>
      </c>
      <c r="BB697" t="str">
        <f t="shared" si="1126"/>
        <v/>
      </c>
      <c r="BC697" t="str">
        <f t="shared" si="1126"/>
        <v/>
      </c>
      <c r="BD697" t="str">
        <f t="shared" si="1126"/>
        <v/>
      </c>
      <c r="BE697" t="str">
        <f t="shared" si="1126"/>
        <v/>
      </c>
      <c r="BF697" t="str">
        <f t="shared" si="1126"/>
        <v/>
      </c>
      <c r="BG697" t="str">
        <f t="shared" si="1126"/>
        <v/>
      </c>
      <c r="BH697" t="str">
        <f t="shared" si="1126"/>
        <v/>
      </c>
      <c r="BI697" t="str">
        <f t="shared" si="1126"/>
        <v/>
      </c>
      <c r="BJ697" t="str">
        <f t="shared" si="1126"/>
        <v/>
      </c>
      <c r="BK697" s="346"/>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5">
      <c r="A698" s="349"/>
      <c r="B698" s="352"/>
      <c r="C698" s="342"/>
      <c r="D698" s="177" t="s">
        <v>44</v>
      </c>
      <c r="E698" s="252" t="str">
        <f t="shared" ref="E698:P698" si="1127">IF(E696&gt;0,1,"")</f>
        <v/>
      </c>
      <c r="F698" s="252" t="str">
        <f t="shared" si="1127"/>
        <v/>
      </c>
      <c r="G698" s="252" t="str">
        <f t="shared" si="1127"/>
        <v/>
      </c>
      <c r="H698" s="252" t="str">
        <f t="shared" si="1127"/>
        <v/>
      </c>
      <c r="I698" s="252" t="str">
        <f t="shared" si="1127"/>
        <v/>
      </c>
      <c r="J698" s="252" t="str">
        <f t="shared" si="1127"/>
        <v/>
      </c>
      <c r="K698" s="252" t="str">
        <f t="shared" si="1127"/>
        <v/>
      </c>
      <c r="L698" s="252" t="str">
        <f t="shared" si="1127"/>
        <v/>
      </c>
      <c r="M698" s="175" t="str">
        <f t="shared" si="1127"/>
        <v/>
      </c>
      <c r="N698" s="175" t="str">
        <f t="shared" si="1127"/>
        <v/>
      </c>
      <c r="O698" s="175" t="str">
        <f t="shared" si="1127"/>
        <v/>
      </c>
      <c r="P698" s="175" t="str">
        <f t="shared" si="1127"/>
        <v/>
      </c>
      <c r="Q698" s="184" t="str">
        <f>IF(BK696="","",BK696)</f>
        <v/>
      </c>
      <c r="R698" s="38" t="str">
        <f>IF(BK696="","",BK696)</f>
        <v/>
      </c>
      <c r="S698" s="345"/>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6"/>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5">
      <c r="A699" s="347">
        <v>233</v>
      </c>
      <c r="B699" s="350"/>
      <c r="C699" s="340"/>
      <c r="D699" s="176" t="s">
        <v>38</v>
      </c>
      <c r="E699" s="252"/>
      <c r="F699" s="252"/>
      <c r="G699" s="252"/>
      <c r="H699" s="252"/>
      <c r="I699" s="252"/>
      <c r="J699" s="252"/>
      <c r="K699" s="252"/>
      <c r="L699" s="252"/>
      <c r="M699" s="175"/>
      <c r="N699" s="175"/>
      <c r="O699" s="175"/>
      <c r="P699" s="175"/>
      <c r="Q699" s="183" t="str">
        <f>IF(BK699="","",BX701)</f>
        <v/>
      </c>
      <c r="R699" s="172"/>
      <c r="S699" s="343" t="str">
        <f>IF((COUNTBLANK(E699:Q699)+COUNTBLANK(E700:Q700)+COUNTBLANK(E701:Q701))/3=COUNTBLANK(E699:Q699),"","Bitte alle drei Zeilen ausfüllen")</f>
        <v/>
      </c>
      <c r="W699">
        <f t="shared" ref="W699:AH699" si="1128">IF(E699=4.5,E700,0)</f>
        <v>0</v>
      </c>
      <c r="X699">
        <f t="shared" si="1128"/>
        <v>0</v>
      </c>
      <c r="Y699">
        <f t="shared" si="1128"/>
        <v>0</v>
      </c>
      <c r="Z699">
        <f t="shared" si="1128"/>
        <v>0</v>
      </c>
      <c r="AA699">
        <f t="shared" si="1128"/>
        <v>0</v>
      </c>
      <c r="AB699">
        <f t="shared" si="1128"/>
        <v>0</v>
      </c>
      <c r="AC699">
        <f t="shared" si="1128"/>
        <v>0</v>
      </c>
      <c r="AD699">
        <f t="shared" si="1128"/>
        <v>0</v>
      </c>
      <c r="AE699">
        <f t="shared" si="1128"/>
        <v>0</v>
      </c>
      <c r="AF699">
        <f t="shared" si="1128"/>
        <v>0</v>
      </c>
      <c r="AG699">
        <f t="shared" si="1128"/>
        <v>0</v>
      </c>
      <c r="AH699">
        <f t="shared" si="1128"/>
        <v>0</v>
      </c>
      <c r="AJ699">
        <f t="shared" ref="AJ699:AU699" si="1129">IF(E699=4.5,1,0)</f>
        <v>0</v>
      </c>
      <c r="AK699">
        <f t="shared" si="1129"/>
        <v>0</v>
      </c>
      <c r="AL699">
        <f t="shared" si="1129"/>
        <v>0</v>
      </c>
      <c r="AM699">
        <f t="shared" si="1129"/>
        <v>0</v>
      </c>
      <c r="AN699">
        <f t="shared" si="1129"/>
        <v>0</v>
      </c>
      <c r="AO699">
        <f t="shared" si="1129"/>
        <v>0</v>
      </c>
      <c r="AP699">
        <f t="shared" si="1129"/>
        <v>0</v>
      </c>
      <c r="AQ699">
        <f t="shared" si="1129"/>
        <v>0</v>
      </c>
      <c r="AR699">
        <f t="shared" si="1129"/>
        <v>0</v>
      </c>
      <c r="AS699">
        <f t="shared" si="1129"/>
        <v>0</v>
      </c>
      <c r="AT699">
        <f t="shared" si="1129"/>
        <v>0</v>
      </c>
      <c r="AU699">
        <f t="shared" si="1129"/>
        <v>0</v>
      </c>
      <c r="BK699" s="346"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5">
      <c r="A700" s="348"/>
      <c r="B700" s="351"/>
      <c r="C700" s="341"/>
      <c r="D700" s="176" t="s">
        <v>42</v>
      </c>
      <c r="E700" s="252"/>
      <c r="F700" s="252"/>
      <c r="G700" s="252"/>
      <c r="H700" s="252"/>
      <c r="I700" s="252"/>
      <c r="J700" s="252"/>
      <c r="K700" s="252"/>
      <c r="L700" s="252"/>
      <c r="M700" s="175"/>
      <c r="N700" s="175"/>
      <c r="O700" s="175"/>
      <c r="P700" s="175"/>
      <c r="Q700" s="183"/>
      <c r="R700" s="35">
        <f>IF(R699&lt;15,0,IF(R699&lt;30,1,IF(R699&lt;45,2,3)))</f>
        <v>0</v>
      </c>
      <c r="S700" s="344"/>
      <c r="AY700" t="str">
        <f t="shared" ref="AY700:BJ700" si="1130">IF(AY701="","",COUNTIF($E701:$P701,AY701))</f>
        <v/>
      </c>
      <c r="AZ700" t="str">
        <f t="shared" si="1130"/>
        <v/>
      </c>
      <c r="BA700" t="str">
        <f t="shared" si="1130"/>
        <v/>
      </c>
      <c r="BB700" t="str">
        <f t="shared" si="1130"/>
        <v/>
      </c>
      <c r="BC700" t="str">
        <f t="shared" si="1130"/>
        <v/>
      </c>
      <c r="BD700" t="str">
        <f t="shared" si="1130"/>
        <v/>
      </c>
      <c r="BE700" t="str">
        <f t="shared" si="1130"/>
        <v/>
      </c>
      <c r="BF700" t="str">
        <f t="shared" si="1130"/>
        <v/>
      </c>
      <c r="BG700" t="str">
        <f t="shared" si="1130"/>
        <v/>
      </c>
      <c r="BH700" t="str">
        <f t="shared" si="1130"/>
        <v/>
      </c>
      <c r="BI700" t="str">
        <f t="shared" si="1130"/>
        <v/>
      </c>
      <c r="BJ700" t="str">
        <f t="shared" si="1130"/>
        <v/>
      </c>
      <c r="BK700" s="346"/>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5">
      <c r="A701" s="349"/>
      <c r="B701" s="352"/>
      <c r="C701" s="342"/>
      <c r="D701" s="177" t="s">
        <v>44</v>
      </c>
      <c r="E701" s="252" t="str">
        <f t="shared" ref="E701:P701" si="1131">IF(E699&gt;0,1,"")</f>
        <v/>
      </c>
      <c r="F701" s="252" t="str">
        <f t="shared" si="1131"/>
        <v/>
      </c>
      <c r="G701" s="252" t="str">
        <f t="shared" si="1131"/>
        <v/>
      </c>
      <c r="H701" s="252" t="str">
        <f t="shared" si="1131"/>
        <v/>
      </c>
      <c r="I701" s="252" t="str">
        <f t="shared" si="1131"/>
        <v/>
      </c>
      <c r="J701" s="252" t="str">
        <f t="shared" si="1131"/>
        <v/>
      </c>
      <c r="K701" s="252" t="str">
        <f t="shared" si="1131"/>
        <v/>
      </c>
      <c r="L701" s="252" t="str">
        <f t="shared" si="1131"/>
        <v/>
      </c>
      <c r="M701" s="175" t="str">
        <f t="shared" si="1131"/>
        <v/>
      </c>
      <c r="N701" s="175" t="str">
        <f t="shared" si="1131"/>
        <v/>
      </c>
      <c r="O701" s="175" t="str">
        <f t="shared" si="1131"/>
        <v/>
      </c>
      <c r="P701" s="175" t="str">
        <f t="shared" si="1131"/>
        <v/>
      </c>
      <c r="Q701" s="184" t="str">
        <f>IF(BK699="","",BK699)</f>
        <v/>
      </c>
      <c r="R701" s="38" t="str">
        <f>IF(BK699="","",BK699)</f>
        <v/>
      </c>
      <c r="S701" s="345"/>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6"/>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5">
      <c r="A702" s="347">
        <v>234</v>
      </c>
      <c r="B702" s="350"/>
      <c r="C702" s="340"/>
      <c r="D702" s="176" t="s">
        <v>38</v>
      </c>
      <c r="E702" s="252"/>
      <c r="F702" s="252"/>
      <c r="G702" s="252"/>
      <c r="H702" s="252"/>
      <c r="I702" s="252"/>
      <c r="J702" s="252"/>
      <c r="K702" s="252"/>
      <c r="L702" s="252"/>
      <c r="M702" s="175"/>
      <c r="N702" s="175"/>
      <c r="O702" s="175"/>
      <c r="P702" s="175"/>
      <c r="Q702" s="183" t="str">
        <f>IF(BK702="","",BX704)</f>
        <v/>
      </c>
      <c r="R702" s="172"/>
      <c r="S702" s="343" t="str">
        <f>IF((COUNTBLANK(E702:Q702)+COUNTBLANK(E703:Q703)+COUNTBLANK(E704:Q704))/3=COUNTBLANK(E702:Q702),"","Bitte alle drei Zeilen ausfüllen")</f>
        <v/>
      </c>
      <c r="W702">
        <f t="shared" ref="W702:AH702" si="1132">IF(E702=4.5,E703,0)</f>
        <v>0</v>
      </c>
      <c r="X702">
        <f t="shared" si="1132"/>
        <v>0</v>
      </c>
      <c r="Y702">
        <f t="shared" si="1132"/>
        <v>0</v>
      </c>
      <c r="Z702">
        <f t="shared" si="1132"/>
        <v>0</v>
      </c>
      <c r="AA702">
        <f t="shared" si="1132"/>
        <v>0</v>
      </c>
      <c r="AB702">
        <f t="shared" si="1132"/>
        <v>0</v>
      </c>
      <c r="AC702">
        <f t="shared" si="1132"/>
        <v>0</v>
      </c>
      <c r="AD702">
        <f t="shared" si="1132"/>
        <v>0</v>
      </c>
      <c r="AE702">
        <f t="shared" si="1132"/>
        <v>0</v>
      </c>
      <c r="AF702">
        <f t="shared" si="1132"/>
        <v>0</v>
      </c>
      <c r="AG702">
        <f t="shared" si="1132"/>
        <v>0</v>
      </c>
      <c r="AH702">
        <f t="shared" si="1132"/>
        <v>0</v>
      </c>
      <c r="AJ702">
        <f t="shared" ref="AJ702:AU702" si="1133">IF(E702=4.5,1,0)</f>
        <v>0</v>
      </c>
      <c r="AK702">
        <f t="shared" si="1133"/>
        <v>0</v>
      </c>
      <c r="AL702">
        <f t="shared" si="1133"/>
        <v>0</v>
      </c>
      <c r="AM702">
        <f t="shared" si="1133"/>
        <v>0</v>
      </c>
      <c r="AN702">
        <f t="shared" si="1133"/>
        <v>0</v>
      </c>
      <c r="AO702">
        <f t="shared" si="1133"/>
        <v>0</v>
      </c>
      <c r="AP702">
        <f t="shared" si="1133"/>
        <v>0</v>
      </c>
      <c r="AQ702">
        <f t="shared" si="1133"/>
        <v>0</v>
      </c>
      <c r="AR702">
        <f t="shared" si="1133"/>
        <v>0</v>
      </c>
      <c r="AS702">
        <f t="shared" si="1133"/>
        <v>0</v>
      </c>
      <c r="AT702">
        <f t="shared" si="1133"/>
        <v>0</v>
      </c>
      <c r="AU702">
        <f t="shared" si="1133"/>
        <v>0</v>
      </c>
      <c r="BK702" s="346"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5">
      <c r="A703" s="348"/>
      <c r="B703" s="351"/>
      <c r="C703" s="341"/>
      <c r="D703" s="176" t="s">
        <v>42</v>
      </c>
      <c r="E703" s="252"/>
      <c r="F703" s="252"/>
      <c r="G703" s="252"/>
      <c r="H703" s="252"/>
      <c r="I703" s="252"/>
      <c r="J703" s="252"/>
      <c r="K703" s="252"/>
      <c r="L703" s="252"/>
      <c r="M703" s="175"/>
      <c r="N703" s="175"/>
      <c r="O703" s="175"/>
      <c r="P703" s="175"/>
      <c r="Q703" s="183"/>
      <c r="R703" s="35">
        <f>IF(R702&lt;15,0,IF(R702&lt;30,1,IF(R702&lt;45,2,3)))</f>
        <v>0</v>
      </c>
      <c r="S703" s="344"/>
      <c r="AY703" t="str">
        <f t="shared" ref="AY703:BJ703" si="1134">IF(AY704="","",COUNTIF($E704:$P704,AY704))</f>
        <v/>
      </c>
      <c r="AZ703" t="str">
        <f t="shared" si="1134"/>
        <v/>
      </c>
      <c r="BA703" t="str">
        <f t="shared" si="1134"/>
        <v/>
      </c>
      <c r="BB703" t="str">
        <f t="shared" si="1134"/>
        <v/>
      </c>
      <c r="BC703" t="str">
        <f t="shared" si="1134"/>
        <v/>
      </c>
      <c r="BD703" t="str">
        <f t="shared" si="1134"/>
        <v/>
      </c>
      <c r="BE703" t="str">
        <f t="shared" si="1134"/>
        <v/>
      </c>
      <c r="BF703" t="str">
        <f t="shared" si="1134"/>
        <v/>
      </c>
      <c r="BG703" t="str">
        <f t="shared" si="1134"/>
        <v/>
      </c>
      <c r="BH703" t="str">
        <f t="shared" si="1134"/>
        <v/>
      </c>
      <c r="BI703" t="str">
        <f t="shared" si="1134"/>
        <v/>
      </c>
      <c r="BJ703" t="str">
        <f t="shared" si="1134"/>
        <v/>
      </c>
      <c r="BK703" s="346"/>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5">
      <c r="A704" s="349"/>
      <c r="B704" s="352"/>
      <c r="C704" s="342"/>
      <c r="D704" s="177" t="s">
        <v>44</v>
      </c>
      <c r="E704" s="252" t="str">
        <f t="shared" ref="E704:P704" si="1135">IF(E702&gt;0,1,"")</f>
        <v/>
      </c>
      <c r="F704" s="252" t="str">
        <f t="shared" si="1135"/>
        <v/>
      </c>
      <c r="G704" s="252" t="str">
        <f t="shared" si="1135"/>
        <v/>
      </c>
      <c r="H704" s="252" t="str">
        <f t="shared" si="1135"/>
        <v/>
      </c>
      <c r="I704" s="252" t="str">
        <f t="shared" si="1135"/>
        <v/>
      </c>
      <c r="J704" s="252" t="str">
        <f t="shared" si="1135"/>
        <v/>
      </c>
      <c r="K704" s="252" t="str">
        <f t="shared" si="1135"/>
        <v/>
      </c>
      <c r="L704" s="252" t="str">
        <f t="shared" si="1135"/>
        <v/>
      </c>
      <c r="M704" s="175" t="str">
        <f t="shared" si="1135"/>
        <v/>
      </c>
      <c r="N704" s="175" t="str">
        <f t="shared" si="1135"/>
        <v/>
      </c>
      <c r="O704" s="175" t="str">
        <f t="shared" si="1135"/>
        <v/>
      </c>
      <c r="P704" s="175" t="str">
        <f t="shared" si="1135"/>
        <v/>
      </c>
      <c r="Q704" s="184" t="str">
        <f>IF(BK702="","",BK702)</f>
        <v/>
      </c>
      <c r="R704" s="38" t="str">
        <f>IF(BK702="","",BK702)</f>
        <v/>
      </c>
      <c r="S704" s="345"/>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6"/>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5">
      <c r="A705" s="347">
        <v>235</v>
      </c>
      <c r="B705" s="350"/>
      <c r="C705" s="340"/>
      <c r="D705" s="176" t="s">
        <v>38</v>
      </c>
      <c r="E705" s="252"/>
      <c r="F705" s="252"/>
      <c r="G705" s="252"/>
      <c r="H705" s="252"/>
      <c r="I705" s="252"/>
      <c r="J705" s="252"/>
      <c r="K705" s="252"/>
      <c r="L705" s="252"/>
      <c r="M705" s="175"/>
      <c r="N705" s="175"/>
      <c r="O705" s="175"/>
      <c r="P705" s="175"/>
      <c r="Q705" s="183" t="str">
        <f>IF(BK705="","",BX707)</f>
        <v/>
      </c>
      <c r="R705" s="172"/>
      <c r="S705" s="343" t="str">
        <f>IF((COUNTBLANK(E705:Q705)+COUNTBLANK(E706:Q706)+COUNTBLANK(E707:Q707))/3=COUNTBLANK(E705:Q705),"","Bitte alle drei Zeilen ausfüllen")</f>
        <v/>
      </c>
      <c r="W705">
        <f t="shared" ref="W705:AH705" si="1136">IF(E705=4.5,E706,0)</f>
        <v>0</v>
      </c>
      <c r="X705">
        <f t="shared" si="1136"/>
        <v>0</v>
      </c>
      <c r="Y705">
        <f t="shared" si="1136"/>
        <v>0</v>
      </c>
      <c r="Z705">
        <f t="shared" si="1136"/>
        <v>0</v>
      </c>
      <c r="AA705">
        <f t="shared" si="1136"/>
        <v>0</v>
      </c>
      <c r="AB705">
        <f t="shared" si="1136"/>
        <v>0</v>
      </c>
      <c r="AC705">
        <f t="shared" si="1136"/>
        <v>0</v>
      </c>
      <c r="AD705">
        <f t="shared" si="1136"/>
        <v>0</v>
      </c>
      <c r="AE705">
        <f t="shared" si="1136"/>
        <v>0</v>
      </c>
      <c r="AF705">
        <f t="shared" si="1136"/>
        <v>0</v>
      </c>
      <c r="AG705">
        <f t="shared" si="1136"/>
        <v>0</v>
      </c>
      <c r="AH705">
        <f t="shared" si="1136"/>
        <v>0</v>
      </c>
      <c r="AJ705">
        <f t="shared" ref="AJ705:AU705" si="1137">IF(E705=4.5,1,0)</f>
        <v>0</v>
      </c>
      <c r="AK705">
        <f t="shared" si="1137"/>
        <v>0</v>
      </c>
      <c r="AL705">
        <f t="shared" si="1137"/>
        <v>0</v>
      </c>
      <c r="AM705">
        <f t="shared" si="1137"/>
        <v>0</v>
      </c>
      <c r="AN705">
        <f t="shared" si="1137"/>
        <v>0</v>
      </c>
      <c r="AO705">
        <f t="shared" si="1137"/>
        <v>0</v>
      </c>
      <c r="AP705">
        <f t="shared" si="1137"/>
        <v>0</v>
      </c>
      <c r="AQ705">
        <f t="shared" si="1137"/>
        <v>0</v>
      </c>
      <c r="AR705">
        <f t="shared" si="1137"/>
        <v>0</v>
      </c>
      <c r="AS705">
        <f t="shared" si="1137"/>
        <v>0</v>
      </c>
      <c r="AT705">
        <f t="shared" si="1137"/>
        <v>0</v>
      </c>
      <c r="AU705">
        <f t="shared" si="1137"/>
        <v>0</v>
      </c>
      <c r="BK705" s="346"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5">
      <c r="A706" s="348"/>
      <c r="B706" s="351"/>
      <c r="C706" s="341"/>
      <c r="D706" s="176" t="s">
        <v>42</v>
      </c>
      <c r="E706" s="252"/>
      <c r="F706" s="252"/>
      <c r="G706" s="252"/>
      <c r="H706" s="252"/>
      <c r="I706" s="252"/>
      <c r="J706" s="252"/>
      <c r="K706" s="252"/>
      <c r="L706" s="252"/>
      <c r="M706" s="175"/>
      <c r="N706" s="175"/>
      <c r="O706" s="175"/>
      <c r="P706" s="175"/>
      <c r="Q706" s="183"/>
      <c r="R706" s="35">
        <f>IF(R705&lt;15,0,IF(R705&lt;30,1,IF(R705&lt;45,2,3)))</f>
        <v>0</v>
      </c>
      <c r="S706" s="344"/>
      <c r="AY706" t="str">
        <f t="shared" ref="AY706:BJ706" si="1138">IF(AY707="","",COUNTIF($E707:$P707,AY707))</f>
        <v/>
      </c>
      <c r="AZ706" t="str">
        <f t="shared" si="1138"/>
        <v/>
      </c>
      <c r="BA706" t="str">
        <f t="shared" si="1138"/>
        <v/>
      </c>
      <c r="BB706" t="str">
        <f t="shared" si="1138"/>
        <v/>
      </c>
      <c r="BC706" t="str">
        <f t="shared" si="1138"/>
        <v/>
      </c>
      <c r="BD706" t="str">
        <f t="shared" si="1138"/>
        <v/>
      </c>
      <c r="BE706" t="str">
        <f t="shared" si="1138"/>
        <v/>
      </c>
      <c r="BF706" t="str">
        <f t="shared" si="1138"/>
        <v/>
      </c>
      <c r="BG706" t="str">
        <f t="shared" si="1138"/>
        <v/>
      </c>
      <c r="BH706" t="str">
        <f t="shared" si="1138"/>
        <v/>
      </c>
      <c r="BI706" t="str">
        <f t="shared" si="1138"/>
        <v/>
      </c>
      <c r="BJ706" t="str">
        <f t="shared" si="1138"/>
        <v/>
      </c>
      <c r="BK706" s="346"/>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5">
      <c r="A707" s="349"/>
      <c r="B707" s="352"/>
      <c r="C707" s="342"/>
      <c r="D707" s="177" t="s">
        <v>44</v>
      </c>
      <c r="E707" s="252" t="str">
        <f t="shared" ref="E707:P707" si="1139">IF(E705&gt;0,1,"")</f>
        <v/>
      </c>
      <c r="F707" s="252" t="str">
        <f t="shared" si="1139"/>
        <v/>
      </c>
      <c r="G707" s="252" t="str">
        <f t="shared" si="1139"/>
        <v/>
      </c>
      <c r="H707" s="252" t="str">
        <f t="shared" si="1139"/>
        <v/>
      </c>
      <c r="I707" s="252" t="str">
        <f t="shared" si="1139"/>
        <v/>
      </c>
      <c r="J707" s="252" t="str">
        <f t="shared" si="1139"/>
        <v/>
      </c>
      <c r="K707" s="252" t="str">
        <f t="shared" si="1139"/>
        <v/>
      </c>
      <c r="L707" s="252" t="str">
        <f t="shared" si="1139"/>
        <v/>
      </c>
      <c r="M707" s="175" t="str">
        <f t="shared" si="1139"/>
        <v/>
      </c>
      <c r="N707" s="175" t="str">
        <f t="shared" si="1139"/>
        <v/>
      </c>
      <c r="O707" s="175" t="str">
        <f t="shared" si="1139"/>
        <v/>
      </c>
      <c r="P707" s="175" t="str">
        <f t="shared" si="1139"/>
        <v/>
      </c>
      <c r="Q707" s="184" t="str">
        <f>IF(BK705="","",BK705)</f>
        <v/>
      </c>
      <c r="R707" s="38" t="str">
        <f>IF(BK705="","",BK705)</f>
        <v/>
      </c>
      <c r="S707" s="345"/>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6"/>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5">
      <c r="A708" s="347">
        <v>236</v>
      </c>
      <c r="B708" s="350"/>
      <c r="C708" s="340"/>
      <c r="D708" s="176" t="s">
        <v>38</v>
      </c>
      <c r="E708" s="252"/>
      <c r="F708" s="252"/>
      <c r="G708" s="252"/>
      <c r="H708" s="252"/>
      <c r="I708" s="252"/>
      <c r="J708" s="252"/>
      <c r="K708" s="252"/>
      <c r="L708" s="252"/>
      <c r="M708" s="175"/>
      <c r="N708" s="175"/>
      <c r="O708" s="175"/>
      <c r="P708" s="175"/>
      <c r="Q708" s="183" t="str">
        <f>IF(BK708="","",BX710)</f>
        <v/>
      </c>
      <c r="R708" s="172"/>
      <c r="S708" s="343" t="str">
        <f>IF((COUNTBLANK(E708:Q708)+COUNTBLANK(E709:Q709)+COUNTBLANK(E710:Q710))/3=COUNTBLANK(E708:Q708),"","Bitte alle drei Zeilen ausfüllen")</f>
        <v/>
      </c>
      <c r="W708">
        <f t="shared" ref="W708:AH708" si="1140">IF(E708=4.5,E709,0)</f>
        <v>0</v>
      </c>
      <c r="X708">
        <f t="shared" si="1140"/>
        <v>0</v>
      </c>
      <c r="Y708">
        <f t="shared" si="1140"/>
        <v>0</v>
      </c>
      <c r="Z708">
        <f t="shared" si="1140"/>
        <v>0</v>
      </c>
      <c r="AA708">
        <f t="shared" si="1140"/>
        <v>0</v>
      </c>
      <c r="AB708">
        <f t="shared" si="1140"/>
        <v>0</v>
      </c>
      <c r="AC708">
        <f t="shared" si="1140"/>
        <v>0</v>
      </c>
      <c r="AD708">
        <f t="shared" si="1140"/>
        <v>0</v>
      </c>
      <c r="AE708">
        <f t="shared" si="1140"/>
        <v>0</v>
      </c>
      <c r="AF708">
        <f t="shared" si="1140"/>
        <v>0</v>
      </c>
      <c r="AG708">
        <f t="shared" si="1140"/>
        <v>0</v>
      </c>
      <c r="AH708">
        <f t="shared" si="1140"/>
        <v>0</v>
      </c>
      <c r="AJ708">
        <f t="shared" ref="AJ708:AU708" si="1141">IF(E708=4.5,1,0)</f>
        <v>0</v>
      </c>
      <c r="AK708">
        <f t="shared" si="1141"/>
        <v>0</v>
      </c>
      <c r="AL708">
        <f t="shared" si="1141"/>
        <v>0</v>
      </c>
      <c r="AM708">
        <f t="shared" si="1141"/>
        <v>0</v>
      </c>
      <c r="AN708">
        <f t="shared" si="1141"/>
        <v>0</v>
      </c>
      <c r="AO708">
        <f t="shared" si="1141"/>
        <v>0</v>
      </c>
      <c r="AP708">
        <f t="shared" si="1141"/>
        <v>0</v>
      </c>
      <c r="AQ708">
        <f t="shared" si="1141"/>
        <v>0</v>
      </c>
      <c r="AR708">
        <f t="shared" si="1141"/>
        <v>0</v>
      </c>
      <c r="AS708">
        <f t="shared" si="1141"/>
        <v>0</v>
      </c>
      <c r="AT708">
        <f t="shared" si="1141"/>
        <v>0</v>
      </c>
      <c r="AU708">
        <f t="shared" si="1141"/>
        <v>0</v>
      </c>
      <c r="BK708" s="346"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5">
      <c r="A709" s="348"/>
      <c r="B709" s="351"/>
      <c r="C709" s="341"/>
      <c r="D709" s="176" t="s">
        <v>42</v>
      </c>
      <c r="E709" s="252"/>
      <c r="F709" s="252"/>
      <c r="G709" s="252"/>
      <c r="H709" s="252"/>
      <c r="I709" s="252"/>
      <c r="J709" s="252"/>
      <c r="K709" s="252"/>
      <c r="L709" s="252"/>
      <c r="M709" s="175"/>
      <c r="N709" s="175"/>
      <c r="O709" s="175"/>
      <c r="P709" s="175"/>
      <c r="Q709" s="183"/>
      <c r="R709" s="35">
        <f>IF(R708&lt;15,0,IF(R708&lt;30,1,IF(R708&lt;45,2,3)))</f>
        <v>0</v>
      </c>
      <c r="S709" s="344"/>
      <c r="AY709" t="str">
        <f t="shared" ref="AY709:BJ709" si="1142">IF(AY710="","",COUNTIF($E710:$P710,AY710))</f>
        <v/>
      </c>
      <c r="AZ709" t="str">
        <f t="shared" si="1142"/>
        <v/>
      </c>
      <c r="BA709" t="str">
        <f t="shared" si="1142"/>
        <v/>
      </c>
      <c r="BB709" t="str">
        <f t="shared" si="1142"/>
        <v/>
      </c>
      <c r="BC709" t="str">
        <f t="shared" si="1142"/>
        <v/>
      </c>
      <c r="BD709" t="str">
        <f t="shared" si="1142"/>
        <v/>
      </c>
      <c r="BE709" t="str">
        <f t="shared" si="1142"/>
        <v/>
      </c>
      <c r="BF709" t="str">
        <f t="shared" si="1142"/>
        <v/>
      </c>
      <c r="BG709" t="str">
        <f t="shared" si="1142"/>
        <v/>
      </c>
      <c r="BH709" t="str">
        <f t="shared" si="1142"/>
        <v/>
      </c>
      <c r="BI709" t="str">
        <f t="shared" si="1142"/>
        <v/>
      </c>
      <c r="BJ709" t="str">
        <f t="shared" si="1142"/>
        <v/>
      </c>
      <c r="BK709" s="346"/>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5">
      <c r="A710" s="349"/>
      <c r="B710" s="352"/>
      <c r="C710" s="342"/>
      <c r="D710" s="177" t="s">
        <v>44</v>
      </c>
      <c r="E710" s="252" t="str">
        <f t="shared" ref="E710:P710" si="1143">IF(E708&gt;0,1,"")</f>
        <v/>
      </c>
      <c r="F710" s="252" t="str">
        <f t="shared" si="1143"/>
        <v/>
      </c>
      <c r="G710" s="252" t="str">
        <f t="shared" si="1143"/>
        <v/>
      </c>
      <c r="H710" s="252" t="str">
        <f t="shared" si="1143"/>
        <v/>
      </c>
      <c r="I710" s="252" t="str">
        <f t="shared" si="1143"/>
        <v/>
      </c>
      <c r="J710" s="252" t="str">
        <f t="shared" si="1143"/>
        <v/>
      </c>
      <c r="K710" s="252" t="str">
        <f t="shared" si="1143"/>
        <v/>
      </c>
      <c r="L710" s="252" t="str">
        <f t="shared" si="1143"/>
        <v/>
      </c>
      <c r="M710" s="175" t="str">
        <f t="shared" si="1143"/>
        <v/>
      </c>
      <c r="N710" s="175" t="str">
        <f t="shared" si="1143"/>
        <v/>
      </c>
      <c r="O710" s="175" t="str">
        <f t="shared" si="1143"/>
        <v/>
      </c>
      <c r="P710" s="175" t="str">
        <f t="shared" si="1143"/>
        <v/>
      </c>
      <c r="Q710" s="184" t="str">
        <f>IF(BK708="","",BK708)</f>
        <v/>
      </c>
      <c r="R710" s="38" t="str">
        <f>IF(BK708="","",BK708)</f>
        <v/>
      </c>
      <c r="S710" s="345"/>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6"/>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5">
      <c r="A711" s="347">
        <v>237</v>
      </c>
      <c r="B711" s="350"/>
      <c r="C711" s="340"/>
      <c r="D711" s="176" t="s">
        <v>38</v>
      </c>
      <c r="E711" s="252"/>
      <c r="F711" s="252"/>
      <c r="G711" s="252"/>
      <c r="H711" s="252"/>
      <c r="I711" s="252"/>
      <c r="J711" s="252"/>
      <c r="K711" s="252"/>
      <c r="L711" s="252"/>
      <c r="M711" s="175"/>
      <c r="N711" s="175"/>
      <c r="O711" s="175"/>
      <c r="P711" s="175"/>
      <c r="Q711" s="183" t="str">
        <f>IF(BK711="","",BX713)</f>
        <v/>
      </c>
      <c r="R711" s="172"/>
      <c r="S711" s="343" t="str">
        <f>IF((COUNTBLANK(E711:Q711)+COUNTBLANK(E712:Q712)+COUNTBLANK(E713:Q713))/3=COUNTBLANK(E711:Q711),"","Bitte alle drei Zeilen ausfüllen")</f>
        <v/>
      </c>
      <c r="W711">
        <f t="shared" ref="W711:AH711" si="1144">IF(E711=4.5,E712,0)</f>
        <v>0</v>
      </c>
      <c r="X711">
        <f t="shared" si="1144"/>
        <v>0</v>
      </c>
      <c r="Y711">
        <f t="shared" si="1144"/>
        <v>0</v>
      </c>
      <c r="Z711">
        <f t="shared" si="1144"/>
        <v>0</v>
      </c>
      <c r="AA711">
        <f t="shared" si="1144"/>
        <v>0</v>
      </c>
      <c r="AB711">
        <f t="shared" si="1144"/>
        <v>0</v>
      </c>
      <c r="AC711">
        <f t="shared" si="1144"/>
        <v>0</v>
      </c>
      <c r="AD711">
        <f t="shared" si="1144"/>
        <v>0</v>
      </c>
      <c r="AE711">
        <f t="shared" si="1144"/>
        <v>0</v>
      </c>
      <c r="AF711">
        <f t="shared" si="1144"/>
        <v>0</v>
      </c>
      <c r="AG711">
        <f t="shared" si="1144"/>
        <v>0</v>
      </c>
      <c r="AH711">
        <f t="shared" si="1144"/>
        <v>0</v>
      </c>
      <c r="AJ711">
        <f t="shared" ref="AJ711:AU711" si="1145">IF(E711=4.5,1,0)</f>
        <v>0</v>
      </c>
      <c r="AK711">
        <f t="shared" si="1145"/>
        <v>0</v>
      </c>
      <c r="AL711">
        <f t="shared" si="1145"/>
        <v>0</v>
      </c>
      <c r="AM711">
        <f t="shared" si="1145"/>
        <v>0</v>
      </c>
      <c r="AN711">
        <f t="shared" si="1145"/>
        <v>0</v>
      </c>
      <c r="AO711">
        <f t="shared" si="1145"/>
        <v>0</v>
      </c>
      <c r="AP711">
        <f t="shared" si="1145"/>
        <v>0</v>
      </c>
      <c r="AQ711">
        <f t="shared" si="1145"/>
        <v>0</v>
      </c>
      <c r="AR711">
        <f t="shared" si="1145"/>
        <v>0</v>
      </c>
      <c r="AS711">
        <f t="shared" si="1145"/>
        <v>0</v>
      </c>
      <c r="AT711">
        <f t="shared" si="1145"/>
        <v>0</v>
      </c>
      <c r="AU711">
        <f t="shared" si="1145"/>
        <v>0</v>
      </c>
      <c r="BK711" s="346"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5">
      <c r="A712" s="348"/>
      <c r="B712" s="351"/>
      <c r="C712" s="341"/>
      <c r="D712" s="176" t="s">
        <v>42</v>
      </c>
      <c r="E712" s="252"/>
      <c r="F712" s="252"/>
      <c r="G712" s="252"/>
      <c r="H712" s="252"/>
      <c r="I712" s="252"/>
      <c r="J712" s="252"/>
      <c r="K712" s="252"/>
      <c r="L712" s="252"/>
      <c r="M712" s="175"/>
      <c r="N712" s="175"/>
      <c r="O712" s="175"/>
      <c r="P712" s="175"/>
      <c r="Q712" s="183"/>
      <c r="R712" s="35">
        <f>IF(R711&lt;15,0,IF(R711&lt;30,1,IF(R711&lt;45,2,3)))</f>
        <v>0</v>
      </c>
      <c r="S712" s="344"/>
      <c r="AY712" t="str">
        <f t="shared" ref="AY712:BJ712" si="1146">IF(AY713="","",COUNTIF($E713:$P713,AY713))</f>
        <v/>
      </c>
      <c r="AZ712" t="str">
        <f t="shared" si="1146"/>
        <v/>
      </c>
      <c r="BA712" t="str">
        <f t="shared" si="1146"/>
        <v/>
      </c>
      <c r="BB712" t="str">
        <f t="shared" si="1146"/>
        <v/>
      </c>
      <c r="BC712" t="str">
        <f t="shared" si="1146"/>
        <v/>
      </c>
      <c r="BD712" t="str">
        <f t="shared" si="1146"/>
        <v/>
      </c>
      <c r="BE712" t="str">
        <f t="shared" si="1146"/>
        <v/>
      </c>
      <c r="BF712" t="str">
        <f t="shared" si="1146"/>
        <v/>
      </c>
      <c r="BG712" t="str">
        <f t="shared" si="1146"/>
        <v/>
      </c>
      <c r="BH712" t="str">
        <f t="shared" si="1146"/>
        <v/>
      </c>
      <c r="BI712" t="str">
        <f t="shared" si="1146"/>
        <v/>
      </c>
      <c r="BJ712" t="str">
        <f t="shared" si="1146"/>
        <v/>
      </c>
      <c r="BK712" s="346"/>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5">
      <c r="A713" s="349"/>
      <c r="B713" s="352"/>
      <c r="C713" s="342"/>
      <c r="D713" s="177" t="s">
        <v>44</v>
      </c>
      <c r="E713" s="252" t="str">
        <f t="shared" ref="E713:P713" si="1147">IF(E711&gt;0,1,"")</f>
        <v/>
      </c>
      <c r="F713" s="252" t="str">
        <f t="shared" si="1147"/>
        <v/>
      </c>
      <c r="G713" s="252" t="str">
        <f t="shared" si="1147"/>
        <v/>
      </c>
      <c r="H713" s="252" t="str">
        <f t="shared" si="1147"/>
        <v/>
      </c>
      <c r="I713" s="252" t="str">
        <f t="shared" si="1147"/>
        <v/>
      </c>
      <c r="J713" s="252" t="str">
        <f t="shared" si="1147"/>
        <v/>
      </c>
      <c r="K713" s="252" t="str">
        <f t="shared" si="1147"/>
        <v/>
      </c>
      <c r="L713" s="252" t="str">
        <f t="shared" si="1147"/>
        <v/>
      </c>
      <c r="M713" s="175" t="str">
        <f t="shared" si="1147"/>
        <v/>
      </c>
      <c r="N713" s="175" t="str">
        <f t="shared" si="1147"/>
        <v/>
      </c>
      <c r="O713" s="175" t="str">
        <f t="shared" si="1147"/>
        <v/>
      </c>
      <c r="P713" s="175" t="str">
        <f t="shared" si="1147"/>
        <v/>
      </c>
      <c r="Q713" s="184" t="str">
        <f>IF(BK711="","",BK711)</f>
        <v/>
      </c>
      <c r="R713" s="38" t="str">
        <f>IF(BK711="","",BK711)</f>
        <v/>
      </c>
      <c r="S713" s="345"/>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6"/>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5">
      <c r="A714" s="347">
        <v>238</v>
      </c>
      <c r="B714" s="350"/>
      <c r="C714" s="340"/>
      <c r="D714" s="176" t="s">
        <v>38</v>
      </c>
      <c r="E714" s="252"/>
      <c r="F714" s="252"/>
      <c r="G714" s="252"/>
      <c r="H714" s="252"/>
      <c r="I714" s="252"/>
      <c r="J714" s="252"/>
      <c r="K714" s="252"/>
      <c r="L714" s="252"/>
      <c r="M714" s="175"/>
      <c r="N714" s="175"/>
      <c r="O714" s="175"/>
      <c r="P714" s="175"/>
      <c r="Q714" s="183" t="str">
        <f>IF(BK714="","",BX716)</f>
        <v/>
      </c>
      <c r="R714" s="172"/>
      <c r="S714" s="343" t="str">
        <f>IF((COUNTBLANK(E714:Q714)+COUNTBLANK(E715:Q715)+COUNTBLANK(E716:Q716))/3=COUNTBLANK(E714:Q714),"","Bitte alle drei Zeilen ausfüllen")</f>
        <v/>
      </c>
      <c r="W714">
        <f t="shared" ref="W714:AH714" si="1148">IF(E714=4.5,E715,0)</f>
        <v>0</v>
      </c>
      <c r="X714">
        <f t="shared" si="1148"/>
        <v>0</v>
      </c>
      <c r="Y714">
        <f t="shared" si="1148"/>
        <v>0</v>
      </c>
      <c r="Z714">
        <f t="shared" si="1148"/>
        <v>0</v>
      </c>
      <c r="AA714">
        <f t="shared" si="1148"/>
        <v>0</v>
      </c>
      <c r="AB714">
        <f t="shared" si="1148"/>
        <v>0</v>
      </c>
      <c r="AC714">
        <f t="shared" si="1148"/>
        <v>0</v>
      </c>
      <c r="AD714">
        <f t="shared" si="1148"/>
        <v>0</v>
      </c>
      <c r="AE714">
        <f t="shared" si="1148"/>
        <v>0</v>
      </c>
      <c r="AF714">
        <f t="shared" si="1148"/>
        <v>0</v>
      </c>
      <c r="AG714">
        <f t="shared" si="1148"/>
        <v>0</v>
      </c>
      <c r="AH714">
        <f t="shared" si="1148"/>
        <v>0</v>
      </c>
      <c r="AJ714">
        <f t="shared" ref="AJ714:AU714" si="1149">IF(E714=4.5,1,0)</f>
        <v>0</v>
      </c>
      <c r="AK714">
        <f t="shared" si="1149"/>
        <v>0</v>
      </c>
      <c r="AL714">
        <f t="shared" si="1149"/>
        <v>0</v>
      </c>
      <c r="AM714">
        <f t="shared" si="1149"/>
        <v>0</v>
      </c>
      <c r="AN714">
        <f t="shared" si="1149"/>
        <v>0</v>
      </c>
      <c r="AO714">
        <f t="shared" si="1149"/>
        <v>0</v>
      </c>
      <c r="AP714">
        <f t="shared" si="1149"/>
        <v>0</v>
      </c>
      <c r="AQ714">
        <f t="shared" si="1149"/>
        <v>0</v>
      </c>
      <c r="AR714">
        <f t="shared" si="1149"/>
        <v>0</v>
      </c>
      <c r="AS714">
        <f t="shared" si="1149"/>
        <v>0</v>
      </c>
      <c r="AT714">
        <f t="shared" si="1149"/>
        <v>0</v>
      </c>
      <c r="AU714">
        <f t="shared" si="1149"/>
        <v>0</v>
      </c>
      <c r="BK714" s="346"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5">
      <c r="A715" s="348"/>
      <c r="B715" s="351"/>
      <c r="C715" s="341"/>
      <c r="D715" s="176" t="s">
        <v>42</v>
      </c>
      <c r="E715" s="252"/>
      <c r="F715" s="252"/>
      <c r="G715" s="252"/>
      <c r="H715" s="252"/>
      <c r="I715" s="252"/>
      <c r="J715" s="252"/>
      <c r="K715" s="252"/>
      <c r="L715" s="252"/>
      <c r="M715" s="175"/>
      <c r="N715" s="175"/>
      <c r="O715" s="175"/>
      <c r="P715" s="175"/>
      <c r="Q715" s="183"/>
      <c r="R715" s="35">
        <f>IF(R714&lt;15,0,IF(R714&lt;30,1,IF(R714&lt;45,2,3)))</f>
        <v>0</v>
      </c>
      <c r="S715" s="344"/>
      <c r="AY715" t="str">
        <f t="shared" ref="AY715:BJ715" si="1150">IF(AY716="","",COUNTIF($E716:$P716,AY716))</f>
        <v/>
      </c>
      <c r="AZ715" t="str">
        <f t="shared" si="1150"/>
        <v/>
      </c>
      <c r="BA715" t="str">
        <f t="shared" si="1150"/>
        <v/>
      </c>
      <c r="BB715" t="str">
        <f t="shared" si="1150"/>
        <v/>
      </c>
      <c r="BC715" t="str">
        <f t="shared" si="1150"/>
        <v/>
      </c>
      <c r="BD715" t="str">
        <f t="shared" si="1150"/>
        <v/>
      </c>
      <c r="BE715" t="str">
        <f t="shared" si="1150"/>
        <v/>
      </c>
      <c r="BF715" t="str">
        <f t="shared" si="1150"/>
        <v/>
      </c>
      <c r="BG715" t="str">
        <f t="shared" si="1150"/>
        <v/>
      </c>
      <c r="BH715" t="str">
        <f t="shared" si="1150"/>
        <v/>
      </c>
      <c r="BI715" t="str">
        <f t="shared" si="1150"/>
        <v/>
      </c>
      <c r="BJ715" t="str">
        <f t="shared" si="1150"/>
        <v/>
      </c>
      <c r="BK715" s="346"/>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5">
      <c r="A716" s="349"/>
      <c r="B716" s="352"/>
      <c r="C716" s="342"/>
      <c r="D716" s="177" t="s">
        <v>44</v>
      </c>
      <c r="E716" s="252" t="str">
        <f t="shared" ref="E716:P716" si="1151">IF(E714&gt;0,1,"")</f>
        <v/>
      </c>
      <c r="F716" s="252" t="str">
        <f t="shared" si="1151"/>
        <v/>
      </c>
      <c r="G716" s="252" t="str">
        <f t="shared" si="1151"/>
        <v/>
      </c>
      <c r="H716" s="252" t="str">
        <f t="shared" si="1151"/>
        <v/>
      </c>
      <c r="I716" s="252" t="str">
        <f t="shared" si="1151"/>
        <v/>
      </c>
      <c r="J716" s="252" t="str">
        <f t="shared" si="1151"/>
        <v/>
      </c>
      <c r="K716" s="252" t="str">
        <f t="shared" si="1151"/>
        <v/>
      </c>
      <c r="L716" s="252" t="str">
        <f t="shared" si="1151"/>
        <v/>
      </c>
      <c r="M716" s="175" t="str">
        <f t="shared" si="1151"/>
        <v/>
      </c>
      <c r="N716" s="175" t="str">
        <f t="shared" si="1151"/>
        <v/>
      </c>
      <c r="O716" s="175" t="str">
        <f t="shared" si="1151"/>
        <v/>
      </c>
      <c r="P716" s="175" t="str">
        <f t="shared" si="1151"/>
        <v/>
      </c>
      <c r="Q716" s="184" t="str">
        <f>IF(BK714="","",BK714)</f>
        <v/>
      </c>
      <c r="R716" s="38" t="str">
        <f>IF(BK714="","",BK714)</f>
        <v/>
      </c>
      <c r="S716" s="345"/>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6"/>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5">
      <c r="A717" s="347">
        <v>239</v>
      </c>
      <c r="B717" s="350"/>
      <c r="C717" s="340"/>
      <c r="D717" s="176" t="s">
        <v>38</v>
      </c>
      <c r="E717" s="252"/>
      <c r="F717" s="252"/>
      <c r="G717" s="252"/>
      <c r="H717" s="252"/>
      <c r="I717" s="252"/>
      <c r="J717" s="252"/>
      <c r="K717" s="252"/>
      <c r="L717" s="252"/>
      <c r="M717" s="175"/>
      <c r="N717" s="175"/>
      <c r="O717" s="175"/>
      <c r="P717" s="175"/>
      <c r="Q717" s="183" t="str">
        <f>IF(BK717="","",BX719)</f>
        <v/>
      </c>
      <c r="R717" s="172"/>
      <c r="S717" s="343" t="str">
        <f>IF((COUNTBLANK(E717:Q717)+COUNTBLANK(E718:Q718)+COUNTBLANK(E719:Q719))/3=COUNTBLANK(E717:Q717),"","Bitte alle drei Zeilen ausfüllen")</f>
        <v/>
      </c>
      <c r="W717">
        <f t="shared" ref="W717:AH717" si="1152">IF(E717=4.5,E718,0)</f>
        <v>0</v>
      </c>
      <c r="X717">
        <f t="shared" si="1152"/>
        <v>0</v>
      </c>
      <c r="Y717">
        <f t="shared" si="1152"/>
        <v>0</v>
      </c>
      <c r="Z717">
        <f t="shared" si="1152"/>
        <v>0</v>
      </c>
      <c r="AA717">
        <f t="shared" si="1152"/>
        <v>0</v>
      </c>
      <c r="AB717">
        <f t="shared" si="1152"/>
        <v>0</v>
      </c>
      <c r="AC717">
        <f t="shared" si="1152"/>
        <v>0</v>
      </c>
      <c r="AD717">
        <f t="shared" si="1152"/>
        <v>0</v>
      </c>
      <c r="AE717">
        <f t="shared" si="1152"/>
        <v>0</v>
      </c>
      <c r="AF717">
        <f t="shared" si="1152"/>
        <v>0</v>
      </c>
      <c r="AG717">
        <f t="shared" si="1152"/>
        <v>0</v>
      </c>
      <c r="AH717">
        <f t="shared" si="1152"/>
        <v>0</v>
      </c>
      <c r="AJ717">
        <f t="shared" ref="AJ717:AU717" si="1153">IF(E717=4.5,1,0)</f>
        <v>0</v>
      </c>
      <c r="AK717">
        <f t="shared" si="1153"/>
        <v>0</v>
      </c>
      <c r="AL717">
        <f t="shared" si="1153"/>
        <v>0</v>
      </c>
      <c r="AM717">
        <f t="shared" si="1153"/>
        <v>0</v>
      </c>
      <c r="AN717">
        <f t="shared" si="1153"/>
        <v>0</v>
      </c>
      <c r="AO717">
        <f t="shared" si="1153"/>
        <v>0</v>
      </c>
      <c r="AP717">
        <f t="shared" si="1153"/>
        <v>0</v>
      </c>
      <c r="AQ717">
        <f t="shared" si="1153"/>
        <v>0</v>
      </c>
      <c r="AR717">
        <f t="shared" si="1153"/>
        <v>0</v>
      </c>
      <c r="AS717">
        <f t="shared" si="1153"/>
        <v>0</v>
      </c>
      <c r="AT717">
        <f t="shared" si="1153"/>
        <v>0</v>
      </c>
      <c r="AU717">
        <f t="shared" si="1153"/>
        <v>0</v>
      </c>
      <c r="BK717" s="346"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5">
      <c r="A718" s="348"/>
      <c r="B718" s="351"/>
      <c r="C718" s="341"/>
      <c r="D718" s="176" t="s">
        <v>42</v>
      </c>
      <c r="E718" s="252"/>
      <c r="F718" s="252"/>
      <c r="G718" s="252"/>
      <c r="H718" s="252"/>
      <c r="I718" s="252"/>
      <c r="J718" s="252"/>
      <c r="K718" s="252"/>
      <c r="L718" s="252"/>
      <c r="M718" s="175"/>
      <c r="N718" s="175"/>
      <c r="O718" s="175"/>
      <c r="P718" s="175"/>
      <c r="Q718" s="183"/>
      <c r="R718" s="35">
        <f>IF(R717&lt;15,0,IF(R717&lt;30,1,IF(R717&lt;45,2,3)))</f>
        <v>0</v>
      </c>
      <c r="S718" s="344"/>
      <c r="AY718" t="str">
        <f t="shared" ref="AY718:BJ718" si="1154">IF(AY719="","",COUNTIF($E719:$P719,AY719))</f>
        <v/>
      </c>
      <c r="AZ718" t="str">
        <f t="shared" si="1154"/>
        <v/>
      </c>
      <c r="BA718" t="str">
        <f t="shared" si="1154"/>
        <v/>
      </c>
      <c r="BB718" t="str">
        <f t="shared" si="1154"/>
        <v/>
      </c>
      <c r="BC718" t="str">
        <f t="shared" si="1154"/>
        <v/>
      </c>
      <c r="BD718" t="str">
        <f t="shared" si="1154"/>
        <v/>
      </c>
      <c r="BE718" t="str">
        <f t="shared" si="1154"/>
        <v/>
      </c>
      <c r="BF718" t="str">
        <f t="shared" si="1154"/>
        <v/>
      </c>
      <c r="BG718" t="str">
        <f t="shared" si="1154"/>
        <v/>
      </c>
      <c r="BH718" t="str">
        <f t="shared" si="1154"/>
        <v/>
      </c>
      <c r="BI718" t="str">
        <f t="shared" si="1154"/>
        <v/>
      </c>
      <c r="BJ718" t="str">
        <f t="shared" si="1154"/>
        <v/>
      </c>
      <c r="BK718" s="346"/>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5">
      <c r="A719" s="349"/>
      <c r="B719" s="352"/>
      <c r="C719" s="342"/>
      <c r="D719" s="177" t="s">
        <v>44</v>
      </c>
      <c r="E719" s="252" t="str">
        <f t="shared" ref="E719:P719" si="1155">IF(E717&gt;0,1,"")</f>
        <v/>
      </c>
      <c r="F719" s="252" t="str">
        <f t="shared" si="1155"/>
        <v/>
      </c>
      <c r="G719" s="252" t="str">
        <f t="shared" si="1155"/>
        <v/>
      </c>
      <c r="H719" s="252" t="str">
        <f t="shared" si="1155"/>
        <v/>
      </c>
      <c r="I719" s="252" t="str">
        <f t="shared" si="1155"/>
        <v/>
      </c>
      <c r="J719" s="252" t="str">
        <f t="shared" si="1155"/>
        <v/>
      </c>
      <c r="K719" s="252" t="str">
        <f t="shared" si="1155"/>
        <v/>
      </c>
      <c r="L719" s="252" t="str">
        <f t="shared" si="1155"/>
        <v/>
      </c>
      <c r="M719" s="175" t="str">
        <f t="shared" si="1155"/>
        <v/>
      </c>
      <c r="N719" s="175" t="str">
        <f t="shared" si="1155"/>
        <v/>
      </c>
      <c r="O719" s="175" t="str">
        <f t="shared" si="1155"/>
        <v/>
      </c>
      <c r="P719" s="175" t="str">
        <f t="shared" si="1155"/>
        <v/>
      </c>
      <c r="Q719" s="184" t="str">
        <f>IF(BK717="","",BK717)</f>
        <v/>
      </c>
      <c r="R719" s="38" t="str">
        <f>IF(BK717="","",BK717)</f>
        <v/>
      </c>
      <c r="S719" s="345"/>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6"/>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5">
      <c r="A720" s="347">
        <v>240</v>
      </c>
      <c r="B720" s="350"/>
      <c r="C720" s="340"/>
      <c r="D720" s="176" t="s">
        <v>38</v>
      </c>
      <c r="E720" s="252"/>
      <c r="F720" s="252"/>
      <c r="G720" s="252"/>
      <c r="H720" s="252"/>
      <c r="I720" s="252"/>
      <c r="J720" s="252"/>
      <c r="K720" s="252"/>
      <c r="L720" s="252"/>
      <c r="M720" s="175"/>
      <c r="N720" s="175"/>
      <c r="O720" s="175"/>
      <c r="P720" s="175"/>
      <c r="Q720" s="183" t="str">
        <f>IF(BK720="","",BX722)</f>
        <v/>
      </c>
      <c r="R720" s="172"/>
      <c r="S720" s="343" t="str">
        <f>IF((COUNTBLANK(E720:Q720)+COUNTBLANK(E721:Q721)+COUNTBLANK(E722:Q722))/3=COUNTBLANK(E720:Q720),"","Bitte alle drei Zeilen ausfüllen")</f>
        <v/>
      </c>
      <c r="W720">
        <f t="shared" ref="W720:AH720" si="1156">IF(E720=4.5,E721,0)</f>
        <v>0</v>
      </c>
      <c r="X720">
        <f t="shared" si="1156"/>
        <v>0</v>
      </c>
      <c r="Y720">
        <f t="shared" si="1156"/>
        <v>0</v>
      </c>
      <c r="Z720">
        <f t="shared" si="1156"/>
        <v>0</v>
      </c>
      <c r="AA720">
        <f t="shared" si="1156"/>
        <v>0</v>
      </c>
      <c r="AB720">
        <f t="shared" si="1156"/>
        <v>0</v>
      </c>
      <c r="AC720">
        <f t="shared" si="1156"/>
        <v>0</v>
      </c>
      <c r="AD720">
        <f t="shared" si="1156"/>
        <v>0</v>
      </c>
      <c r="AE720">
        <f t="shared" si="1156"/>
        <v>0</v>
      </c>
      <c r="AF720">
        <f t="shared" si="1156"/>
        <v>0</v>
      </c>
      <c r="AG720">
        <f t="shared" si="1156"/>
        <v>0</v>
      </c>
      <c r="AH720">
        <f t="shared" si="1156"/>
        <v>0</v>
      </c>
      <c r="AJ720">
        <f t="shared" ref="AJ720:AU720" si="1157">IF(E720=4.5,1,0)</f>
        <v>0</v>
      </c>
      <c r="AK720">
        <f t="shared" si="1157"/>
        <v>0</v>
      </c>
      <c r="AL720">
        <f t="shared" si="1157"/>
        <v>0</v>
      </c>
      <c r="AM720">
        <f t="shared" si="1157"/>
        <v>0</v>
      </c>
      <c r="AN720">
        <f t="shared" si="1157"/>
        <v>0</v>
      </c>
      <c r="AO720">
        <f t="shared" si="1157"/>
        <v>0</v>
      </c>
      <c r="AP720">
        <f t="shared" si="1157"/>
        <v>0</v>
      </c>
      <c r="AQ720">
        <f t="shared" si="1157"/>
        <v>0</v>
      </c>
      <c r="AR720">
        <f t="shared" si="1157"/>
        <v>0</v>
      </c>
      <c r="AS720">
        <f t="shared" si="1157"/>
        <v>0</v>
      </c>
      <c r="AT720">
        <f t="shared" si="1157"/>
        <v>0</v>
      </c>
      <c r="AU720">
        <f t="shared" si="1157"/>
        <v>0</v>
      </c>
      <c r="BK720" s="346"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5">
      <c r="A721" s="348"/>
      <c r="B721" s="351"/>
      <c r="C721" s="341"/>
      <c r="D721" s="176" t="s">
        <v>42</v>
      </c>
      <c r="E721" s="252"/>
      <c r="F721" s="252"/>
      <c r="G721" s="252"/>
      <c r="H721" s="252"/>
      <c r="I721" s="252"/>
      <c r="J721" s="252"/>
      <c r="K721" s="252"/>
      <c r="L721" s="252"/>
      <c r="M721" s="175"/>
      <c r="N721" s="175"/>
      <c r="O721" s="175"/>
      <c r="P721" s="175"/>
      <c r="Q721" s="183"/>
      <c r="R721" s="35">
        <f>IF(R720&lt;15,0,IF(R720&lt;30,1,IF(R720&lt;45,2,3)))</f>
        <v>0</v>
      </c>
      <c r="S721" s="344"/>
      <c r="AY721" t="str">
        <f t="shared" ref="AY721:BJ721" si="1158">IF(AY722="","",COUNTIF($E722:$P722,AY722))</f>
        <v/>
      </c>
      <c r="AZ721" t="str">
        <f t="shared" si="1158"/>
        <v/>
      </c>
      <c r="BA721" t="str">
        <f t="shared" si="1158"/>
        <v/>
      </c>
      <c r="BB721" t="str">
        <f t="shared" si="1158"/>
        <v/>
      </c>
      <c r="BC721" t="str">
        <f t="shared" si="1158"/>
        <v/>
      </c>
      <c r="BD721" t="str">
        <f t="shared" si="1158"/>
        <v/>
      </c>
      <c r="BE721" t="str">
        <f t="shared" si="1158"/>
        <v/>
      </c>
      <c r="BF721" t="str">
        <f t="shared" si="1158"/>
        <v/>
      </c>
      <c r="BG721" t="str">
        <f t="shared" si="1158"/>
        <v/>
      </c>
      <c r="BH721" t="str">
        <f t="shared" si="1158"/>
        <v/>
      </c>
      <c r="BI721" t="str">
        <f t="shared" si="1158"/>
        <v/>
      </c>
      <c r="BJ721" t="str">
        <f t="shared" si="1158"/>
        <v/>
      </c>
      <c r="BK721" s="346"/>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5">
      <c r="A722" s="349"/>
      <c r="B722" s="352"/>
      <c r="C722" s="342"/>
      <c r="D722" s="177" t="s">
        <v>44</v>
      </c>
      <c r="E722" s="252" t="str">
        <f t="shared" ref="E722:P722" si="1159">IF(E720&gt;0,1,"")</f>
        <v/>
      </c>
      <c r="F722" s="252" t="str">
        <f t="shared" si="1159"/>
        <v/>
      </c>
      <c r="G722" s="252" t="str">
        <f t="shared" si="1159"/>
        <v/>
      </c>
      <c r="H722" s="252" t="str">
        <f t="shared" si="1159"/>
        <v/>
      </c>
      <c r="I722" s="252" t="str">
        <f t="shared" si="1159"/>
        <v/>
      </c>
      <c r="J722" s="252" t="str">
        <f t="shared" si="1159"/>
        <v/>
      </c>
      <c r="K722" s="252" t="str">
        <f t="shared" si="1159"/>
        <v/>
      </c>
      <c r="L722" s="252" t="str">
        <f t="shared" si="1159"/>
        <v/>
      </c>
      <c r="M722" s="175" t="str">
        <f t="shared" si="1159"/>
        <v/>
      </c>
      <c r="N722" s="175" t="str">
        <f t="shared" si="1159"/>
        <v/>
      </c>
      <c r="O722" s="175" t="str">
        <f t="shared" si="1159"/>
        <v/>
      </c>
      <c r="P722" s="175" t="str">
        <f t="shared" si="1159"/>
        <v/>
      </c>
      <c r="Q722" s="184" t="str">
        <f>IF(BK720="","",BK720)</f>
        <v/>
      </c>
      <c r="R722" s="38" t="str">
        <f>IF(BK720="","",BK720)</f>
        <v/>
      </c>
      <c r="S722" s="345"/>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6"/>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5">
      <c r="A723" s="347">
        <v>241</v>
      </c>
      <c r="B723" s="350"/>
      <c r="C723" s="340"/>
      <c r="D723" s="176" t="s">
        <v>38</v>
      </c>
      <c r="E723" s="252"/>
      <c r="F723" s="252"/>
      <c r="G723" s="252"/>
      <c r="H723" s="252"/>
      <c r="I723" s="252"/>
      <c r="J723" s="252"/>
      <c r="K723" s="252"/>
      <c r="L723" s="252"/>
      <c r="M723" s="175"/>
      <c r="N723" s="175"/>
      <c r="O723" s="175"/>
      <c r="P723" s="175"/>
      <c r="Q723" s="183" t="str">
        <f>IF(BK723="","",BX725)</f>
        <v/>
      </c>
      <c r="R723" s="172"/>
      <c r="S723" s="343" t="str">
        <f>IF((COUNTBLANK(E723:Q723)+COUNTBLANK(E724:Q724)+COUNTBLANK(E725:Q725))/3=COUNTBLANK(E723:Q723),"","Bitte alle drei Zeilen ausfüllen")</f>
        <v/>
      </c>
      <c r="W723">
        <f t="shared" ref="W723:AH723" si="1160">IF(E723=4.5,E724,0)</f>
        <v>0</v>
      </c>
      <c r="X723">
        <f t="shared" si="1160"/>
        <v>0</v>
      </c>
      <c r="Y723">
        <f t="shared" si="1160"/>
        <v>0</v>
      </c>
      <c r="Z723">
        <f t="shared" si="1160"/>
        <v>0</v>
      </c>
      <c r="AA723">
        <f t="shared" si="1160"/>
        <v>0</v>
      </c>
      <c r="AB723">
        <f t="shared" si="1160"/>
        <v>0</v>
      </c>
      <c r="AC723">
        <f t="shared" si="1160"/>
        <v>0</v>
      </c>
      <c r="AD723">
        <f t="shared" si="1160"/>
        <v>0</v>
      </c>
      <c r="AE723">
        <f t="shared" si="1160"/>
        <v>0</v>
      </c>
      <c r="AF723">
        <f t="shared" si="1160"/>
        <v>0</v>
      </c>
      <c r="AG723">
        <f t="shared" si="1160"/>
        <v>0</v>
      </c>
      <c r="AH723">
        <f t="shared" si="1160"/>
        <v>0</v>
      </c>
      <c r="AJ723">
        <f t="shared" ref="AJ723:AU723" si="1161">IF(E723=4.5,1,0)</f>
        <v>0</v>
      </c>
      <c r="AK723">
        <f t="shared" si="1161"/>
        <v>0</v>
      </c>
      <c r="AL723">
        <f t="shared" si="1161"/>
        <v>0</v>
      </c>
      <c r="AM723">
        <f t="shared" si="1161"/>
        <v>0</v>
      </c>
      <c r="AN723">
        <f t="shared" si="1161"/>
        <v>0</v>
      </c>
      <c r="AO723">
        <f t="shared" si="1161"/>
        <v>0</v>
      </c>
      <c r="AP723">
        <f t="shared" si="1161"/>
        <v>0</v>
      </c>
      <c r="AQ723">
        <f t="shared" si="1161"/>
        <v>0</v>
      </c>
      <c r="AR723">
        <f t="shared" si="1161"/>
        <v>0</v>
      </c>
      <c r="AS723">
        <f t="shared" si="1161"/>
        <v>0</v>
      </c>
      <c r="AT723">
        <f t="shared" si="1161"/>
        <v>0</v>
      </c>
      <c r="AU723">
        <f t="shared" si="1161"/>
        <v>0</v>
      </c>
      <c r="BK723" s="346"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5">
      <c r="A724" s="348"/>
      <c r="B724" s="351"/>
      <c r="C724" s="341"/>
      <c r="D724" s="176" t="s">
        <v>42</v>
      </c>
      <c r="E724" s="252"/>
      <c r="F724" s="252"/>
      <c r="G724" s="252"/>
      <c r="H724" s="252"/>
      <c r="I724" s="252"/>
      <c r="J724" s="252"/>
      <c r="K724" s="252"/>
      <c r="L724" s="252"/>
      <c r="M724" s="175"/>
      <c r="N724" s="175"/>
      <c r="O724" s="175"/>
      <c r="P724" s="175"/>
      <c r="Q724" s="183"/>
      <c r="R724" s="35">
        <f>IF(R723&lt;15,0,IF(R723&lt;30,1,IF(R723&lt;45,2,3)))</f>
        <v>0</v>
      </c>
      <c r="S724" s="344"/>
      <c r="AY724" t="str">
        <f t="shared" ref="AY724:BJ724" si="1162">IF(AY725="","",COUNTIF($E725:$P725,AY725))</f>
        <v/>
      </c>
      <c r="AZ724" t="str">
        <f t="shared" si="1162"/>
        <v/>
      </c>
      <c r="BA724" t="str">
        <f t="shared" si="1162"/>
        <v/>
      </c>
      <c r="BB724" t="str">
        <f t="shared" si="1162"/>
        <v/>
      </c>
      <c r="BC724" t="str">
        <f t="shared" si="1162"/>
        <v/>
      </c>
      <c r="BD724" t="str">
        <f t="shared" si="1162"/>
        <v/>
      </c>
      <c r="BE724" t="str">
        <f t="shared" si="1162"/>
        <v/>
      </c>
      <c r="BF724" t="str">
        <f t="shared" si="1162"/>
        <v/>
      </c>
      <c r="BG724" t="str">
        <f t="shared" si="1162"/>
        <v/>
      </c>
      <c r="BH724" t="str">
        <f t="shared" si="1162"/>
        <v/>
      </c>
      <c r="BI724" t="str">
        <f t="shared" si="1162"/>
        <v/>
      </c>
      <c r="BJ724" t="str">
        <f t="shared" si="1162"/>
        <v/>
      </c>
      <c r="BK724" s="346"/>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5">
      <c r="A725" s="349"/>
      <c r="B725" s="352"/>
      <c r="C725" s="342"/>
      <c r="D725" s="177" t="s">
        <v>44</v>
      </c>
      <c r="E725" s="252" t="str">
        <f t="shared" ref="E725:P725" si="1163">IF(E723&gt;0,1,"")</f>
        <v/>
      </c>
      <c r="F725" s="252" t="str">
        <f t="shared" si="1163"/>
        <v/>
      </c>
      <c r="G725" s="252" t="str">
        <f t="shared" si="1163"/>
        <v/>
      </c>
      <c r="H725" s="252" t="str">
        <f t="shared" si="1163"/>
        <v/>
      </c>
      <c r="I725" s="252" t="str">
        <f t="shared" si="1163"/>
        <v/>
      </c>
      <c r="J725" s="252" t="str">
        <f t="shared" si="1163"/>
        <v/>
      </c>
      <c r="K725" s="252" t="str">
        <f t="shared" si="1163"/>
        <v/>
      </c>
      <c r="L725" s="252" t="str">
        <f t="shared" si="1163"/>
        <v/>
      </c>
      <c r="M725" s="175" t="str">
        <f t="shared" si="1163"/>
        <v/>
      </c>
      <c r="N725" s="175" t="str">
        <f t="shared" si="1163"/>
        <v/>
      </c>
      <c r="O725" s="175" t="str">
        <f t="shared" si="1163"/>
        <v/>
      </c>
      <c r="P725" s="175" t="str">
        <f t="shared" si="1163"/>
        <v/>
      </c>
      <c r="Q725" s="184" t="str">
        <f>IF(BK723="","",BK723)</f>
        <v/>
      </c>
      <c r="R725" s="38" t="str">
        <f>IF(BK723="","",BK723)</f>
        <v/>
      </c>
      <c r="S725" s="345"/>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6"/>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5">
      <c r="A726" s="347">
        <v>242</v>
      </c>
      <c r="B726" s="350"/>
      <c r="C726" s="340"/>
      <c r="D726" s="176" t="s">
        <v>38</v>
      </c>
      <c r="E726" s="252"/>
      <c r="F726" s="252"/>
      <c r="G726" s="252"/>
      <c r="H726" s="252"/>
      <c r="I726" s="252"/>
      <c r="J726" s="252"/>
      <c r="K726" s="252"/>
      <c r="L726" s="252"/>
      <c r="M726" s="175"/>
      <c r="N726" s="175"/>
      <c r="O726" s="175"/>
      <c r="P726" s="175"/>
      <c r="Q726" s="183" t="str">
        <f>IF(BK726="","",BX728)</f>
        <v/>
      </c>
      <c r="R726" s="172"/>
      <c r="S726" s="343" t="str">
        <f>IF((COUNTBLANK(E726:Q726)+COUNTBLANK(E727:Q727)+COUNTBLANK(E728:Q728))/3=COUNTBLANK(E726:Q726),"","Bitte alle drei Zeilen ausfüllen")</f>
        <v/>
      </c>
      <c r="W726">
        <f t="shared" ref="W726:AH726" si="1164">IF(E726=4.5,E727,0)</f>
        <v>0</v>
      </c>
      <c r="X726">
        <f t="shared" si="1164"/>
        <v>0</v>
      </c>
      <c r="Y726">
        <f t="shared" si="1164"/>
        <v>0</v>
      </c>
      <c r="Z726">
        <f t="shared" si="1164"/>
        <v>0</v>
      </c>
      <c r="AA726">
        <f t="shared" si="1164"/>
        <v>0</v>
      </c>
      <c r="AB726">
        <f t="shared" si="1164"/>
        <v>0</v>
      </c>
      <c r="AC726">
        <f t="shared" si="1164"/>
        <v>0</v>
      </c>
      <c r="AD726">
        <f t="shared" si="1164"/>
        <v>0</v>
      </c>
      <c r="AE726">
        <f t="shared" si="1164"/>
        <v>0</v>
      </c>
      <c r="AF726">
        <f t="shared" si="1164"/>
        <v>0</v>
      </c>
      <c r="AG726">
        <f t="shared" si="1164"/>
        <v>0</v>
      </c>
      <c r="AH726">
        <f t="shared" si="1164"/>
        <v>0</v>
      </c>
      <c r="AJ726">
        <f t="shared" ref="AJ726:AU726" si="1165">IF(E726=4.5,1,0)</f>
        <v>0</v>
      </c>
      <c r="AK726">
        <f t="shared" si="1165"/>
        <v>0</v>
      </c>
      <c r="AL726">
        <f t="shared" si="1165"/>
        <v>0</v>
      </c>
      <c r="AM726">
        <f t="shared" si="1165"/>
        <v>0</v>
      </c>
      <c r="AN726">
        <f t="shared" si="1165"/>
        <v>0</v>
      </c>
      <c r="AO726">
        <f t="shared" si="1165"/>
        <v>0</v>
      </c>
      <c r="AP726">
        <f t="shared" si="1165"/>
        <v>0</v>
      </c>
      <c r="AQ726">
        <f t="shared" si="1165"/>
        <v>0</v>
      </c>
      <c r="AR726">
        <f t="shared" si="1165"/>
        <v>0</v>
      </c>
      <c r="AS726">
        <f t="shared" si="1165"/>
        <v>0</v>
      </c>
      <c r="AT726">
        <f t="shared" si="1165"/>
        <v>0</v>
      </c>
      <c r="AU726">
        <f t="shared" si="1165"/>
        <v>0</v>
      </c>
      <c r="BK726" s="346"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5">
      <c r="A727" s="348"/>
      <c r="B727" s="351"/>
      <c r="C727" s="341"/>
      <c r="D727" s="176" t="s">
        <v>42</v>
      </c>
      <c r="E727" s="252"/>
      <c r="F727" s="252"/>
      <c r="G727" s="252"/>
      <c r="H727" s="252"/>
      <c r="I727" s="252"/>
      <c r="J727" s="252"/>
      <c r="K727" s="252"/>
      <c r="L727" s="252"/>
      <c r="M727" s="175"/>
      <c r="N727" s="175"/>
      <c r="O727" s="175"/>
      <c r="P727" s="175"/>
      <c r="Q727" s="183"/>
      <c r="R727" s="35">
        <f>IF(R726&lt;15,0,IF(R726&lt;30,1,IF(R726&lt;45,2,3)))</f>
        <v>0</v>
      </c>
      <c r="S727" s="344"/>
      <c r="AY727" t="str">
        <f t="shared" ref="AY727:BJ727" si="1166">IF(AY728="","",COUNTIF($E728:$P728,AY728))</f>
        <v/>
      </c>
      <c r="AZ727" t="str">
        <f t="shared" si="1166"/>
        <v/>
      </c>
      <c r="BA727" t="str">
        <f t="shared" si="1166"/>
        <v/>
      </c>
      <c r="BB727" t="str">
        <f t="shared" si="1166"/>
        <v/>
      </c>
      <c r="BC727" t="str">
        <f t="shared" si="1166"/>
        <v/>
      </c>
      <c r="BD727" t="str">
        <f t="shared" si="1166"/>
        <v/>
      </c>
      <c r="BE727" t="str">
        <f t="shared" si="1166"/>
        <v/>
      </c>
      <c r="BF727" t="str">
        <f t="shared" si="1166"/>
        <v/>
      </c>
      <c r="BG727" t="str">
        <f t="shared" si="1166"/>
        <v/>
      </c>
      <c r="BH727" t="str">
        <f t="shared" si="1166"/>
        <v/>
      </c>
      <c r="BI727" t="str">
        <f t="shared" si="1166"/>
        <v/>
      </c>
      <c r="BJ727" t="str">
        <f t="shared" si="1166"/>
        <v/>
      </c>
      <c r="BK727" s="346"/>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5">
      <c r="A728" s="349"/>
      <c r="B728" s="352"/>
      <c r="C728" s="342"/>
      <c r="D728" s="177" t="s">
        <v>44</v>
      </c>
      <c r="E728" s="252" t="str">
        <f t="shared" ref="E728:P728" si="1167">IF(E726&gt;0,1,"")</f>
        <v/>
      </c>
      <c r="F728" s="252" t="str">
        <f t="shared" si="1167"/>
        <v/>
      </c>
      <c r="G728" s="252" t="str">
        <f t="shared" si="1167"/>
        <v/>
      </c>
      <c r="H728" s="252" t="str">
        <f t="shared" si="1167"/>
        <v/>
      </c>
      <c r="I728" s="252" t="str">
        <f t="shared" si="1167"/>
        <v/>
      </c>
      <c r="J728" s="252" t="str">
        <f t="shared" si="1167"/>
        <v/>
      </c>
      <c r="K728" s="252" t="str">
        <f t="shared" si="1167"/>
        <v/>
      </c>
      <c r="L728" s="252" t="str">
        <f t="shared" si="1167"/>
        <v/>
      </c>
      <c r="M728" s="175" t="str">
        <f t="shared" si="1167"/>
        <v/>
      </c>
      <c r="N728" s="175" t="str">
        <f t="shared" si="1167"/>
        <v/>
      </c>
      <c r="O728" s="175" t="str">
        <f t="shared" si="1167"/>
        <v/>
      </c>
      <c r="P728" s="175" t="str">
        <f t="shared" si="1167"/>
        <v/>
      </c>
      <c r="Q728" s="184" t="str">
        <f>IF(BK726="","",BK726)</f>
        <v/>
      </c>
      <c r="R728" s="38" t="str">
        <f>IF(BK726="","",BK726)</f>
        <v/>
      </c>
      <c r="S728" s="345"/>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6"/>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5">
      <c r="A729" s="347">
        <v>243</v>
      </c>
      <c r="B729" s="350"/>
      <c r="C729" s="340"/>
      <c r="D729" s="176" t="s">
        <v>38</v>
      </c>
      <c r="E729" s="252"/>
      <c r="F729" s="252"/>
      <c r="G729" s="252"/>
      <c r="H729" s="252"/>
      <c r="I729" s="252"/>
      <c r="J729" s="252"/>
      <c r="K729" s="252"/>
      <c r="L729" s="252"/>
      <c r="M729" s="175"/>
      <c r="N729" s="175"/>
      <c r="O729" s="175"/>
      <c r="P729" s="175"/>
      <c r="Q729" s="183" t="str">
        <f>IF(BK729="","",BX731)</f>
        <v/>
      </c>
      <c r="R729" s="172"/>
      <c r="S729" s="343" t="str">
        <f>IF((COUNTBLANK(E729:Q729)+COUNTBLANK(E730:Q730)+COUNTBLANK(E731:Q731))/3=COUNTBLANK(E729:Q729),"","Bitte alle drei Zeilen ausfüllen")</f>
        <v/>
      </c>
      <c r="W729">
        <f t="shared" ref="W729:AH729" si="1168">IF(E729=4.5,E730,0)</f>
        <v>0</v>
      </c>
      <c r="X729">
        <f t="shared" si="1168"/>
        <v>0</v>
      </c>
      <c r="Y729">
        <f t="shared" si="1168"/>
        <v>0</v>
      </c>
      <c r="Z729">
        <f t="shared" si="1168"/>
        <v>0</v>
      </c>
      <c r="AA729">
        <f t="shared" si="1168"/>
        <v>0</v>
      </c>
      <c r="AB729">
        <f t="shared" si="1168"/>
        <v>0</v>
      </c>
      <c r="AC729">
        <f t="shared" si="1168"/>
        <v>0</v>
      </c>
      <c r="AD729">
        <f t="shared" si="1168"/>
        <v>0</v>
      </c>
      <c r="AE729">
        <f t="shared" si="1168"/>
        <v>0</v>
      </c>
      <c r="AF729">
        <f t="shared" si="1168"/>
        <v>0</v>
      </c>
      <c r="AG729">
        <f t="shared" si="1168"/>
        <v>0</v>
      </c>
      <c r="AH729">
        <f t="shared" si="1168"/>
        <v>0</v>
      </c>
      <c r="AJ729">
        <f t="shared" ref="AJ729:AU729" si="1169">IF(E729=4.5,1,0)</f>
        <v>0</v>
      </c>
      <c r="AK729">
        <f t="shared" si="1169"/>
        <v>0</v>
      </c>
      <c r="AL729">
        <f t="shared" si="1169"/>
        <v>0</v>
      </c>
      <c r="AM729">
        <f t="shared" si="1169"/>
        <v>0</v>
      </c>
      <c r="AN729">
        <f t="shared" si="1169"/>
        <v>0</v>
      </c>
      <c r="AO729">
        <f t="shared" si="1169"/>
        <v>0</v>
      </c>
      <c r="AP729">
        <f t="shared" si="1169"/>
        <v>0</v>
      </c>
      <c r="AQ729">
        <f t="shared" si="1169"/>
        <v>0</v>
      </c>
      <c r="AR729">
        <f t="shared" si="1169"/>
        <v>0</v>
      </c>
      <c r="AS729">
        <f t="shared" si="1169"/>
        <v>0</v>
      </c>
      <c r="AT729">
        <f t="shared" si="1169"/>
        <v>0</v>
      </c>
      <c r="AU729">
        <f t="shared" si="1169"/>
        <v>0</v>
      </c>
      <c r="BK729" s="346"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5">
      <c r="A730" s="348"/>
      <c r="B730" s="351"/>
      <c r="C730" s="341"/>
      <c r="D730" s="176" t="s">
        <v>42</v>
      </c>
      <c r="E730" s="252"/>
      <c r="F730" s="252"/>
      <c r="G730" s="252"/>
      <c r="H730" s="252"/>
      <c r="I730" s="252"/>
      <c r="J730" s="252"/>
      <c r="K730" s="252"/>
      <c r="L730" s="252"/>
      <c r="M730" s="175"/>
      <c r="N730" s="175"/>
      <c r="O730" s="175"/>
      <c r="P730" s="175"/>
      <c r="Q730" s="183"/>
      <c r="R730" s="35">
        <f>IF(R729&lt;15,0,IF(R729&lt;30,1,IF(R729&lt;45,2,3)))</f>
        <v>0</v>
      </c>
      <c r="S730" s="344"/>
      <c r="AY730" t="str">
        <f t="shared" ref="AY730:BJ730" si="1170">IF(AY731="","",COUNTIF($E731:$P731,AY731))</f>
        <v/>
      </c>
      <c r="AZ730" t="str">
        <f t="shared" si="1170"/>
        <v/>
      </c>
      <c r="BA730" t="str">
        <f t="shared" si="1170"/>
        <v/>
      </c>
      <c r="BB730" t="str">
        <f t="shared" si="1170"/>
        <v/>
      </c>
      <c r="BC730" t="str">
        <f t="shared" si="1170"/>
        <v/>
      </c>
      <c r="BD730" t="str">
        <f t="shared" si="1170"/>
        <v/>
      </c>
      <c r="BE730" t="str">
        <f t="shared" si="1170"/>
        <v/>
      </c>
      <c r="BF730" t="str">
        <f t="shared" si="1170"/>
        <v/>
      </c>
      <c r="BG730" t="str">
        <f t="shared" si="1170"/>
        <v/>
      </c>
      <c r="BH730" t="str">
        <f t="shared" si="1170"/>
        <v/>
      </c>
      <c r="BI730" t="str">
        <f t="shared" si="1170"/>
        <v/>
      </c>
      <c r="BJ730" t="str">
        <f t="shared" si="1170"/>
        <v/>
      </c>
      <c r="BK730" s="346"/>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5">
      <c r="A731" s="349"/>
      <c r="B731" s="352"/>
      <c r="C731" s="342"/>
      <c r="D731" s="177" t="s">
        <v>44</v>
      </c>
      <c r="E731" s="252" t="str">
        <f t="shared" ref="E731:P731" si="1171">IF(E729&gt;0,1,"")</f>
        <v/>
      </c>
      <c r="F731" s="252" t="str">
        <f t="shared" si="1171"/>
        <v/>
      </c>
      <c r="G731" s="252" t="str">
        <f t="shared" si="1171"/>
        <v/>
      </c>
      <c r="H731" s="252" t="str">
        <f t="shared" si="1171"/>
        <v/>
      </c>
      <c r="I731" s="252" t="str">
        <f t="shared" si="1171"/>
        <v/>
      </c>
      <c r="J731" s="252" t="str">
        <f t="shared" si="1171"/>
        <v/>
      </c>
      <c r="K731" s="252" t="str">
        <f t="shared" si="1171"/>
        <v/>
      </c>
      <c r="L731" s="252" t="str">
        <f t="shared" si="1171"/>
        <v/>
      </c>
      <c r="M731" s="175" t="str">
        <f t="shared" si="1171"/>
        <v/>
      </c>
      <c r="N731" s="175" t="str">
        <f t="shared" si="1171"/>
        <v/>
      </c>
      <c r="O731" s="175" t="str">
        <f t="shared" si="1171"/>
        <v/>
      </c>
      <c r="P731" s="175" t="str">
        <f t="shared" si="1171"/>
        <v/>
      </c>
      <c r="Q731" s="184" t="str">
        <f>IF(BK729="","",BK729)</f>
        <v/>
      </c>
      <c r="R731" s="38" t="str">
        <f>IF(BK729="","",BK729)</f>
        <v/>
      </c>
      <c r="S731" s="345"/>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6"/>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5">
      <c r="A732" s="347">
        <v>244</v>
      </c>
      <c r="B732" s="350"/>
      <c r="C732" s="340"/>
      <c r="D732" s="176" t="s">
        <v>38</v>
      </c>
      <c r="E732" s="252"/>
      <c r="F732" s="252"/>
      <c r="G732" s="252"/>
      <c r="H732" s="252"/>
      <c r="I732" s="252"/>
      <c r="J732" s="252"/>
      <c r="K732" s="252"/>
      <c r="L732" s="252"/>
      <c r="M732" s="175"/>
      <c r="N732" s="175"/>
      <c r="O732" s="175"/>
      <c r="P732" s="175"/>
      <c r="Q732" s="183" t="str">
        <f>IF(BK732="","",BX734)</f>
        <v/>
      </c>
      <c r="R732" s="172"/>
      <c r="S732" s="343" t="str">
        <f>IF((COUNTBLANK(E732:Q732)+COUNTBLANK(E733:Q733)+COUNTBLANK(E734:Q734))/3=COUNTBLANK(E732:Q732),"","Bitte alle drei Zeilen ausfüllen")</f>
        <v/>
      </c>
      <c r="W732">
        <f t="shared" ref="W732:AH732" si="1172">IF(E732=4.5,E733,0)</f>
        <v>0</v>
      </c>
      <c r="X732">
        <f t="shared" si="1172"/>
        <v>0</v>
      </c>
      <c r="Y732">
        <f t="shared" si="1172"/>
        <v>0</v>
      </c>
      <c r="Z732">
        <f t="shared" si="1172"/>
        <v>0</v>
      </c>
      <c r="AA732">
        <f t="shared" si="1172"/>
        <v>0</v>
      </c>
      <c r="AB732">
        <f t="shared" si="1172"/>
        <v>0</v>
      </c>
      <c r="AC732">
        <f t="shared" si="1172"/>
        <v>0</v>
      </c>
      <c r="AD732">
        <f t="shared" si="1172"/>
        <v>0</v>
      </c>
      <c r="AE732">
        <f t="shared" si="1172"/>
        <v>0</v>
      </c>
      <c r="AF732">
        <f t="shared" si="1172"/>
        <v>0</v>
      </c>
      <c r="AG732">
        <f t="shared" si="1172"/>
        <v>0</v>
      </c>
      <c r="AH732">
        <f t="shared" si="1172"/>
        <v>0</v>
      </c>
      <c r="AJ732">
        <f t="shared" ref="AJ732:AU732" si="1173">IF(E732=4.5,1,0)</f>
        <v>0</v>
      </c>
      <c r="AK732">
        <f t="shared" si="1173"/>
        <v>0</v>
      </c>
      <c r="AL732">
        <f t="shared" si="1173"/>
        <v>0</v>
      </c>
      <c r="AM732">
        <f t="shared" si="1173"/>
        <v>0</v>
      </c>
      <c r="AN732">
        <f t="shared" si="1173"/>
        <v>0</v>
      </c>
      <c r="AO732">
        <f t="shared" si="1173"/>
        <v>0</v>
      </c>
      <c r="AP732">
        <f t="shared" si="1173"/>
        <v>0</v>
      </c>
      <c r="AQ732">
        <f t="shared" si="1173"/>
        <v>0</v>
      </c>
      <c r="AR732">
        <f t="shared" si="1173"/>
        <v>0</v>
      </c>
      <c r="AS732">
        <f t="shared" si="1173"/>
        <v>0</v>
      </c>
      <c r="AT732">
        <f t="shared" si="1173"/>
        <v>0</v>
      </c>
      <c r="AU732">
        <f t="shared" si="1173"/>
        <v>0</v>
      </c>
      <c r="BK732" s="346"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5">
      <c r="A733" s="348"/>
      <c r="B733" s="351"/>
      <c r="C733" s="341"/>
      <c r="D733" s="176" t="s">
        <v>42</v>
      </c>
      <c r="E733" s="252"/>
      <c r="F733" s="252"/>
      <c r="G733" s="252"/>
      <c r="H733" s="252"/>
      <c r="I733" s="252"/>
      <c r="J733" s="252"/>
      <c r="K733" s="252"/>
      <c r="L733" s="252"/>
      <c r="M733" s="175"/>
      <c r="N733" s="175"/>
      <c r="O733" s="175"/>
      <c r="P733" s="175"/>
      <c r="Q733" s="183"/>
      <c r="R733" s="35">
        <f>IF(R732&lt;15,0,IF(R732&lt;30,1,IF(R732&lt;45,2,3)))</f>
        <v>0</v>
      </c>
      <c r="S733" s="344"/>
      <c r="AY733" t="str">
        <f t="shared" ref="AY733:BJ733" si="1174">IF(AY734="","",COUNTIF($E734:$P734,AY734))</f>
        <v/>
      </c>
      <c r="AZ733" t="str">
        <f t="shared" si="1174"/>
        <v/>
      </c>
      <c r="BA733" t="str">
        <f t="shared" si="1174"/>
        <v/>
      </c>
      <c r="BB733" t="str">
        <f t="shared" si="1174"/>
        <v/>
      </c>
      <c r="BC733" t="str">
        <f t="shared" si="1174"/>
        <v/>
      </c>
      <c r="BD733" t="str">
        <f t="shared" si="1174"/>
        <v/>
      </c>
      <c r="BE733" t="str">
        <f t="shared" si="1174"/>
        <v/>
      </c>
      <c r="BF733" t="str">
        <f t="shared" si="1174"/>
        <v/>
      </c>
      <c r="BG733" t="str">
        <f t="shared" si="1174"/>
        <v/>
      </c>
      <c r="BH733" t="str">
        <f t="shared" si="1174"/>
        <v/>
      </c>
      <c r="BI733" t="str">
        <f t="shared" si="1174"/>
        <v/>
      </c>
      <c r="BJ733" t="str">
        <f t="shared" si="1174"/>
        <v/>
      </c>
      <c r="BK733" s="346"/>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5">
      <c r="A734" s="349"/>
      <c r="B734" s="352"/>
      <c r="C734" s="342"/>
      <c r="D734" s="177" t="s">
        <v>44</v>
      </c>
      <c r="E734" s="252" t="str">
        <f t="shared" ref="E734:P734" si="1175">IF(E732&gt;0,1,"")</f>
        <v/>
      </c>
      <c r="F734" s="252" t="str">
        <f t="shared" si="1175"/>
        <v/>
      </c>
      <c r="G734" s="252" t="str">
        <f t="shared" si="1175"/>
        <v/>
      </c>
      <c r="H734" s="252" t="str">
        <f t="shared" si="1175"/>
        <v/>
      </c>
      <c r="I734" s="252" t="str">
        <f t="shared" si="1175"/>
        <v/>
      </c>
      <c r="J734" s="252" t="str">
        <f t="shared" si="1175"/>
        <v/>
      </c>
      <c r="K734" s="252" t="str">
        <f t="shared" si="1175"/>
        <v/>
      </c>
      <c r="L734" s="252" t="str">
        <f t="shared" si="1175"/>
        <v/>
      </c>
      <c r="M734" s="175" t="str">
        <f t="shared" si="1175"/>
        <v/>
      </c>
      <c r="N734" s="175" t="str">
        <f t="shared" si="1175"/>
        <v/>
      </c>
      <c r="O734" s="175" t="str">
        <f t="shared" si="1175"/>
        <v/>
      </c>
      <c r="P734" s="175" t="str">
        <f t="shared" si="1175"/>
        <v/>
      </c>
      <c r="Q734" s="184" t="str">
        <f>IF(BK732="","",BK732)</f>
        <v/>
      </c>
      <c r="R734" s="38" t="str">
        <f>IF(BK732="","",BK732)</f>
        <v/>
      </c>
      <c r="S734" s="345"/>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6"/>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5">
      <c r="A735" s="347">
        <v>245</v>
      </c>
      <c r="B735" s="350"/>
      <c r="C735" s="340"/>
      <c r="D735" s="176" t="s">
        <v>38</v>
      </c>
      <c r="E735" s="252"/>
      <c r="F735" s="252"/>
      <c r="G735" s="252"/>
      <c r="H735" s="252"/>
      <c r="I735" s="252"/>
      <c r="J735" s="252"/>
      <c r="K735" s="252"/>
      <c r="L735" s="252"/>
      <c r="M735" s="175"/>
      <c r="N735" s="175"/>
      <c r="O735" s="175"/>
      <c r="P735" s="175"/>
      <c r="Q735" s="183" t="str">
        <f>IF(BK735="","",BX737)</f>
        <v/>
      </c>
      <c r="R735" s="172"/>
      <c r="S735" s="343" t="str">
        <f>IF((COUNTBLANK(E735:Q735)+COUNTBLANK(E736:Q736)+COUNTBLANK(E737:Q737))/3=COUNTBLANK(E735:Q735),"","Bitte alle drei Zeilen ausfüllen")</f>
        <v/>
      </c>
      <c r="W735">
        <f t="shared" ref="W735:AH735" si="1176">IF(E735=4.5,E736,0)</f>
        <v>0</v>
      </c>
      <c r="X735">
        <f t="shared" si="1176"/>
        <v>0</v>
      </c>
      <c r="Y735">
        <f t="shared" si="1176"/>
        <v>0</v>
      </c>
      <c r="Z735">
        <f t="shared" si="1176"/>
        <v>0</v>
      </c>
      <c r="AA735">
        <f t="shared" si="1176"/>
        <v>0</v>
      </c>
      <c r="AB735">
        <f t="shared" si="1176"/>
        <v>0</v>
      </c>
      <c r="AC735">
        <f t="shared" si="1176"/>
        <v>0</v>
      </c>
      <c r="AD735">
        <f t="shared" si="1176"/>
        <v>0</v>
      </c>
      <c r="AE735">
        <f t="shared" si="1176"/>
        <v>0</v>
      </c>
      <c r="AF735">
        <f t="shared" si="1176"/>
        <v>0</v>
      </c>
      <c r="AG735">
        <f t="shared" si="1176"/>
        <v>0</v>
      </c>
      <c r="AH735">
        <f t="shared" si="1176"/>
        <v>0</v>
      </c>
      <c r="AJ735">
        <f t="shared" ref="AJ735:AU735" si="1177">IF(E735=4.5,1,0)</f>
        <v>0</v>
      </c>
      <c r="AK735">
        <f t="shared" si="1177"/>
        <v>0</v>
      </c>
      <c r="AL735">
        <f t="shared" si="1177"/>
        <v>0</v>
      </c>
      <c r="AM735">
        <f t="shared" si="1177"/>
        <v>0</v>
      </c>
      <c r="AN735">
        <f t="shared" si="1177"/>
        <v>0</v>
      </c>
      <c r="AO735">
        <f t="shared" si="1177"/>
        <v>0</v>
      </c>
      <c r="AP735">
        <f t="shared" si="1177"/>
        <v>0</v>
      </c>
      <c r="AQ735">
        <f t="shared" si="1177"/>
        <v>0</v>
      </c>
      <c r="AR735">
        <f t="shared" si="1177"/>
        <v>0</v>
      </c>
      <c r="AS735">
        <f t="shared" si="1177"/>
        <v>0</v>
      </c>
      <c r="AT735">
        <f t="shared" si="1177"/>
        <v>0</v>
      </c>
      <c r="AU735">
        <f t="shared" si="1177"/>
        <v>0</v>
      </c>
      <c r="BK735" s="346"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5">
      <c r="A736" s="348"/>
      <c r="B736" s="351"/>
      <c r="C736" s="341"/>
      <c r="D736" s="176" t="s">
        <v>42</v>
      </c>
      <c r="E736" s="252"/>
      <c r="F736" s="252"/>
      <c r="G736" s="252"/>
      <c r="H736" s="252"/>
      <c r="I736" s="252"/>
      <c r="J736" s="252"/>
      <c r="K736" s="252"/>
      <c r="L736" s="252"/>
      <c r="M736" s="175"/>
      <c r="N736" s="175"/>
      <c r="O736" s="175"/>
      <c r="P736" s="175"/>
      <c r="Q736" s="183"/>
      <c r="R736" s="35">
        <f>IF(R735&lt;15,0,IF(R735&lt;30,1,IF(R735&lt;45,2,3)))</f>
        <v>0</v>
      </c>
      <c r="S736" s="344"/>
      <c r="AY736" t="str">
        <f t="shared" ref="AY736:BJ736" si="1178">IF(AY737="","",COUNTIF($E737:$P737,AY737))</f>
        <v/>
      </c>
      <c r="AZ736" t="str">
        <f t="shared" si="1178"/>
        <v/>
      </c>
      <c r="BA736" t="str">
        <f t="shared" si="1178"/>
        <v/>
      </c>
      <c r="BB736" t="str">
        <f t="shared" si="1178"/>
        <v/>
      </c>
      <c r="BC736" t="str">
        <f t="shared" si="1178"/>
        <v/>
      </c>
      <c r="BD736" t="str">
        <f t="shared" si="1178"/>
        <v/>
      </c>
      <c r="BE736" t="str">
        <f t="shared" si="1178"/>
        <v/>
      </c>
      <c r="BF736" t="str">
        <f t="shared" si="1178"/>
        <v/>
      </c>
      <c r="BG736" t="str">
        <f t="shared" si="1178"/>
        <v/>
      </c>
      <c r="BH736" t="str">
        <f t="shared" si="1178"/>
        <v/>
      </c>
      <c r="BI736" t="str">
        <f t="shared" si="1178"/>
        <v/>
      </c>
      <c r="BJ736" t="str">
        <f t="shared" si="1178"/>
        <v/>
      </c>
      <c r="BK736" s="346"/>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5">
      <c r="A737" s="349"/>
      <c r="B737" s="352"/>
      <c r="C737" s="342"/>
      <c r="D737" s="177" t="s">
        <v>44</v>
      </c>
      <c r="E737" s="252" t="str">
        <f t="shared" ref="E737:P737" si="1179">IF(E735&gt;0,1,"")</f>
        <v/>
      </c>
      <c r="F737" s="252" t="str">
        <f t="shared" si="1179"/>
        <v/>
      </c>
      <c r="G737" s="252" t="str">
        <f t="shared" si="1179"/>
        <v/>
      </c>
      <c r="H737" s="252" t="str">
        <f t="shared" si="1179"/>
        <v/>
      </c>
      <c r="I737" s="252" t="str">
        <f t="shared" si="1179"/>
        <v/>
      </c>
      <c r="J737" s="252" t="str">
        <f t="shared" si="1179"/>
        <v/>
      </c>
      <c r="K737" s="252" t="str">
        <f t="shared" si="1179"/>
        <v/>
      </c>
      <c r="L737" s="252" t="str">
        <f t="shared" si="1179"/>
        <v/>
      </c>
      <c r="M737" s="175" t="str">
        <f t="shared" si="1179"/>
        <v/>
      </c>
      <c r="N737" s="175" t="str">
        <f t="shared" si="1179"/>
        <v/>
      </c>
      <c r="O737" s="175" t="str">
        <f t="shared" si="1179"/>
        <v/>
      </c>
      <c r="P737" s="175" t="str">
        <f t="shared" si="1179"/>
        <v/>
      </c>
      <c r="Q737" s="184" t="str">
        <f>IF(BK735="","",BK735)</f>
        <v/>
      </c>
      <c r="R737" s="38" t="str">
        <f>IF(BK735="","",BK735)</f>
        <v/>
      </c>
      <c r="S737" s="345"/>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6"/>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5">
      <c r="A738" s="347">
        <v>246</v>
      </c>
      <c r="B738" s="350"/>
      <c r="C738" s="340"/>
      <c r="D738" s="176" t="s">
        <v>38</v>
      </c>
      <c r="E738" s="252"/>
      <c r="F738" s="252"/>
      <c r="G738" s="252"/>
      <c r="H738" s="252"/>
      <c r="I738" s="252"/>
      <c r="J738" s="252"/>
      <c r="K738" s="252"/>
      <c r="L738" s="252"/>
      <c r="M738" s="175"/>
      <c r="N738" s="175"/>
      <c r="O738" s="175"/>
      <c r="P738" s="175"/>
      <c r="Q738" s="183" t="str">
        <f>IF(BK738="","",BX740)</f>
        <v/>
      </c>
      <c r="R738" s="172"/>
      <c r="S738" s="343" t="str">
        <f>IF((COUNTBLANK(E738:Q738)+COUNTBLANK(E739:Q739)+COUNTBLANK(E740:Q740))/3=COUNTBLANK(E738:Q738),"","Bitte alle drei Zeilen ausfüllen")</f>
        <v/>
      </c>
      <c r="W738">
        <f t="shared" ref="W738:AH738" si="1180">IF(E738=4.5,E739,0)</f>
        <v>0</v>
      </c>
      <c r="X738">
        <f t="shared" si="1180"/>
        <v>0</v>
      </c>
      <c r="Y738">
        <f t="shared" si="1180"/>
        <v>0</v>
      </c>
      <c r="Z738">
        <f t="shared" si="1180"/>
        <v>0</v>
      </c>
      <c r="AA738">
        <f t="shared" si="1180"/>
        <v>0</v>
      </c>
      <c r="AB738">
        <f t="shared" si="1180"/>
        <v>0</v>
      </c>
      <c r="AC738">
        <f t="shared" si="1180"/>
        <v>0</v>
      </c>
      <c r="AD738">
        <f t="shared" si="1180"/>
        <v>0</v>
      </c>
      <c r="AE738">
        <f t="shared" si="1180"/>
        <v>0</v>
      </c>
      <c r="AF738">
        <f t="shared" si="1180"/>
        <v>0</v>
      </c>
      <c r="AG738">
        <f t="shared" si="1180"/>
        <v>0</v>
      </c>
      <c r="AH738">
        <f t="shared" si="1180"/>
        <v>0</v>
      </c>
      <c r="AJ738">
        <f t="shared" ref="AJ738:AU738" si="1181">IF(E738=4.5,1,0)</f>
        <v>0</v>
      </c>
      <c r="AK738">
        <f t="shared" si="1181"/>
        <v>0</v>
      </c>
      <c r="AL738">
        <f t="shared" si="1181"/>
        <v>0</v>
      </c>
      <c r="AM738">
        <f t="shared" si="1181"/>
        <v>0</v>
      </c>
      <c r="AN738">
        <f t="shared" si="1181"/>
        <v>0</v>
      </c>
      <c r="AO738">
        <f t="shared" si="1181"/>
        <v>0</v>
      </c>
      <c r="AP738">
        <f t="shared" si="1181"/>
        <v>0</v>
      </c>
      <c r="AQ738">
        <f t="shared" si="1181"/>
        <v>0</v>
      </c>
      <c r="AR738">
        <f t="shared" si="1181"/>
        <v>0</v>
      </c>
      <c r="AS738">
        <f t="shared" si="1181"/>
        <v>0</v>
      </c>
      <c r="AT738">
        <f t="shared" si="1181"/>
        <v>0</v>
      </c>
      <c r="AU738">
        <f t="shared" si="1181"/>
        <v>0</v>
      </c>
      <c r="BK738" s="346"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5">
      <c r="A739" s="348"/>
      <c r="B739" s="351"/>
      <c r="C739" s="341"/>
      <c r="D739" s="176" t="s">
        <v>42</v>
      </c>
      <c r="E739" s="252"/>
      <c r="F739" s="252"/>
      <c r="G739" s="252"/>
      <c r="H739" s="252"/>
      <c r="I739" s="252"/>
      <c r="J739" s="252"/>
      <c r="K739" s="252"/>
      <c r="L739" s="252"/>
      <c r="M739" s="175"/>
      <c r="N739" s="175"/>
      <c r="O739" s="175"/>
      <c r="P739" s="175"/>
      <c r="Q739" s="183"/>
      <c r="R739" s="35">
        <f>IF(R738&lt;15,0,IF(R738&lt;30,1,IF(R738&lt;45,2,3)))</f>
        <v>0</v>
      </c>
      <c r="S739" s="344"/>
      <c r="AY739" t="str">
        <f t="shared" ref="AY739:BJ739" si="1182">IF(AY740="","",COUNTIF($E740:$P740,AY740))</f>
        <v/>
      </c>
      <c r="AZ739" t="str">
        <f t="shared" si="1182"/>
        <v/>
      </c>
      <c r="BA739" t="str">
        <f t="shared" si="1182"/>
        <v/>
      </c>
      <c r="BB739" t="str">
        <f t="shared" si="1182"/>
        <v/>
      </c>
      <c r="BC739" t="str">
        <f t="shared" si="1182"/>
        <v/>
      </c>
      <c r="BD739" t="str">
        <f t="shared" si="1182"/>
        <v/>
      </c>
      <c r="BE739" t="str">
        <f t="shared" si="1182"/>
        <v/>
      </c>
      <c r="BF739" t="str">
        <f t="shared" si="1182"/>
        <v/>
      </c>
      <c r="BG739" t="str">
        <f t="shared" si="1182"/>
        <v/>
      </c>
      <c r="BH739" t="str">
        <f t="shared" si="1182"/>
        <v/>
      </c>
      <c r="BI739" t="str">
        <f t="shared" si="1182"/>
        <v/>
      </c>
      <c r="BJ739" t="str">
        <f t="shared" si="1182"/>
        <v/>
      </c>
      <c r="BK739" s="346"/>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5">
      <c r="A740" s="349"/>
      <c r="B740" s="352"/>
      <c r="C740" s="342"/>
      <c r="D740" s="177" t="s">
        <v>44</v>
      </c>
      <c r="E740" s="252" t="str">
        <f t="shared" ref="E740:P740" si="1183">IF(E738&gt;0,1,"")</f>
        <v/>
      </c>
      <c r="F740" s="252" t="str">
        <f t="shared" si="1183"/>
        <v/>
      </c>
      <c r="G740" s="252" t="str">
        <f t="shared" si="1183"/>
        <v/>
      </c>
      <c r="H740" s="252" t="str">
        <f t="shared" si="1183"/>
        <v/>
      </c>
      <c r="I740" s="252" t="str">
        <f t="shared" si="1183"/>
        <v/>
      </c>
      <c r="J740" s="252" t="str">
        <f t="shared" si="1183"/>
        <v/>
      </c>
      <c r="K740" s="252" t="str">
        <f t="shared" si="1183"/>
        <v/>
      </c>
      <c r="L740" s="252" t="str">
        <f t="shared" si="1183"/>
        <v/>
      </c>
      <c r="M740" s="175" t="str">
        <f t="shared" si="1183"/>
        <v/>
      </c>
      <c r="N740" s="175" t="str">
        <f t="shared" si="1183"/>
        <v/>
      </c>
      <c r="O740" s="175" t="str">
        <f t="shared" si="1183"/>
        <v/>
      </c>
      <c r="P740" s="175" t="str">
        <f t="shared" si="1183"/>
        <v/>
      </c>
      <c r="Q740" s="184" t="str">
        <f>IF(BK738="","",BK738)</f>
        <v/>
      </c>
      <c r="R740" s="38" t="str">
        <f>IF(BK738="","",BK738)</f>
        <v/>
      </c>
      <c r="S740" s="345"/>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6"/>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5">
      <c r="A741" s="347">
        <v>247</v>
      </c>
      <c r="B741" s="350"/>
      <c r="C741" s="340"/>
      <c r="D741" s="176" t="s">
        <v>38</v>
      </c>
      <c r="E741" s="252"/>
      <c r="F741" s="252"/>
      <c r="G741" s="252"/>
      <c r="H741" s="252"/>
      <c r="I741" s="252"/>
      <c r="J741" s="252"/>
      <c r="K741" s="252"/>
      <c r="L741" s="252"/>
      <c r="M741" s="175"/>
      <c r="N741" s="175"/>
      <c r="O741" s="175"/>
      <c r="P741" s="175"/>
      <c r="Q741" s="183" t="str">
        <f>IF(BK741="","",BX743)</f>
        <v/>
      </c>
      <c r="R741" s="172"/>
      <c r="S741" s="343" t="str">
        <f>IF((COUNTBLANK(E741:Q741)+COUNTBLANK(E742:Q742)+COUNTBLANK(E743:Q743))/3=COUNTBLANK(E741:Q741),"","Bitte alle drei Zeilen ausfüllen")</f>
        <v/>
      </c>
      <c r="W741">
        <f t="shared" ref="W741:AH741" si="1184">IF(E741=4.5,E742,0)</f>
        <v>0</v>
      </c>
      <c r="X741">
        <f t="shared" si="1184"/>
        <v>0</v>
      </c>
      <c r="Y741">
        <f t="shared" si="1184"/>
        <v>0</v>
      </c>
      <c r="Z741">
        <f t="shared" si="1184"/>
        <v>0</v>
      </c>
      <c r="AA741">
        <f t="shared" si="1184"/>
        <v>0</v>
      </c>
      <c r="AB741">
        <f t="shared" si="1184"/>
        <v>0</v>
      </c>
      <c r="AC741">
        <f t="shared" si="1184"/>
        <v>0</v>
      </c>
      <c r="AD741">
        <f t="shared" si="1184"/>
        <v>0</v>
      </c>
      <c r="AE741">
        <f t="shared" si="1184"/>
        <v>0</v>
      </c>
      <c r="AF741">
        <f t="shared" si="1184"/>
        <v>0</v>
      </c>
      <c r="AG741">
        <f t="shared" si="1184"/>
        <v>0</v>
      </c>
      <c r="AH741">
        <f t="shared" si="1184"/>
        <v>0</v>
      </c>
      <c r="AJ741">
        <f t="shared" ref="AJ741:AU741" si="1185">IF(E741=4.5,1,0)</f>
        <v>0</v>
      </c>
      <c r="AK741">
        <f t="shared" si="1185"/>
        <v>0</v>
      </c>
      <c r="AL741">
        <f t="shared" si="1185"/>
        <v>0</v>
      </c>
      <c r="AM741">
        <f t="shared" si="1185"/>
        <v>0</v>
      </c>
      <c r="AN741">
        <f t="shared" si="1185"/>
        <v>0</v>
      </c>
      <c r="AO741">
        <f t="shared" si="1185"/>
        <v>0</v>
      </c>
      <c r="AP741">
        <f t="shared" si="1185"/>
        <v>0</v>
      </c>
      <c r="AQ741">
        <f t="shared" si="1185"/>
        <v>0</v>
      </c>
      <c r="AR741">
        <f t="shared" si="1185"/>
        <v>0</v>
      </c>
      <c r="AS741">
        <f t="shared" si="1185"/>
        <v>0</v>
      </c>
      <c r="AT741">
        <f t="shared" si="1185"/>
        <v>0</v>
      </c>
      <c r="AU741">
        <f t="shared" si="1185"/>
        <v>0</v>
      </c>
      <c r="BK741" s="346"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5">
      <c r="A742" s="348"/>
      <c r="B742" s="351"/>
      <c r="C742" s="341"/>
      <c r="D742" s="176" t="s">
        <v>42</v>
      </c>
      <c r="E742" s="252"/>
      <c r="F742" s="252"/>
      <c r="G742" s="252"/>
      <c r="H742" s="252"/>
      <c r="I742" s="252"/>
      <c r="J742" s="252"/>
      <c r="K742" s="252"/>
      <c r="L742" s="252"/>
      <c r="M742" s="175"/>
      <c r="N742" s="175"/>
      <c r="O742" s="175"/>
      <c r="P742" s="175"/>
      <c r="Q742" s="183"/>
      <c r="R742" s="35">
        <f>IF(R741&lt;15,0,IF(R741&lt;30,1,IF(R741&lt;45,2,3)))</f>
        <v>0</v>
      </c>
      <c r="S742" s="344"/>
      <c r="AY742" t="str">
        <f t="shared" ref="AY742:BJ742" si="1186">IF(AY743="","",COUNTIF($E743:$P743,AY743))</f>
        <v/>
      </c>
      <c r="AZ742" t="str">
        <f t="shared" si="1186"/>
        <v/>
      </c>
      <c r="BA742" t="str">
        <f t="shared" si="1186"/>
        <v/>
      </c>
      <c r="BB742" t="str">
        <f t="shared" si="1186"/>
        <v/>
      </c>
      <c r="BC742" t="str">
        <f t="shared" si="1186"/>
        <v/>
      </c>
      <c r="BD742" t="str">
        <f t="shared" si="1186"/>
        <v/>
      </c>
      <c r="BE742" t="str">
        <f t="shared" si="1186"/>
        <v/>
      </c>
      <c r="BF742" t="str">
        <f t="shared" si="1186"/>
        <v/>
      </c>
      <c r="BG742" t="str">
        <f t="shared" si="1186"/>
        <v/>
      </c>
      <c r="BH742" t="str">
        <f t="shared" si="1186"/>
        <v/>
      </c>
      <c r="BI742" t="str">
        <f t="shared" si="1186"/>
        <v/>
      </c>
      <c r="BJ742" t="str">
        <f t="shared" si="1186"/>
        <v/>
      </c>
      <c r="BK742" s="346"/>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5">
      <c r="A743" s="349"/>
      <c r="B743" s="352"/>
      <c r="C743" s="342"/>
      <c r="D743" s="177" t="s">
        <v>44</v>
      </c>
      <c r="E743" s="252" t="str">
        <f t="shared" ref="E743:P743" si="1187">IF(E741&gt;0,1,"")</f>
        <v/>
      </c>
      <c r="F743" s="252" t="str">
        <f t="shared" si="1187"/>
        <v/>
      </c>
      <c r="G743" s="252" t="str">
        <f t="shared" si="1187"/>
        <v/>
      </c>
      <c r="H743" s="252" t="str">
        <f t="shared" si="1187"/>
        <v/>
      </c>
      <c r="I743" s="252" t="str">
        <f t="shared" si="1187"/>
        <v/>
      </c>
      <c r="J743" s="252" t="str">
        <f t="shared" si="1187"/>
        <v/>
      </c>
      <c r="K743" s="252" t="str">
        <f t="shared" si="1187"/>
        <v/>
      </c>
      <c r="L743" s="252" t="str">
        <f t="shared" si="1187"/>
        <v/>
      </c>
      <c r="M743" s="175" t="str">
        <f t="shared" si="1187"/>
        <v/>
      </c>
      <c r="N743" s="175" t="str">
        <f t="shared" si="1187"/>
        <v/>
      </c>
      <c r="O743" s="175" t="str">
        <f t="shared" si="1187"/>
        <v/>
      </c>
      <c r="P743" s="175" t="str">
        <f t="shared" si="1187"/>
        <v/>
      </c>
      <c r="Q743" s="184" t="str">
        <f>IF(BK741="","",BK741)</f>
        <v/>
      </c>
      <c r="R743" s="38" t="str">
        <f>IF(BK741="","",BK741)</f>
        <v/>
      </c>
      <c r="S743" s="345"/>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6"/>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5">
      <c r="A744" s="347">
        <v>248</v>
      </c>
      <c r="B744" s="350"/>
      <c r="C744" s="340"/>
      <c r="D744" s="176" t="s">
        <v>38</v>
      </c>
      <c r="E744" s="252"/>
      <c r="F744" s="252"/>
      <c r="G744" s="252"/>
      <c r="H744" s="252"/>
      <c r="I744" s="252"/>
      <c r="J744" s="252"/>
      <c r="K744" s="252"/>
      <c r="L744" s="252"/>
      <c r="M744" s="175"/>
      <c r="N744" s="175"/>
      <c r="O744" s="175"/>
      <c r="P744" s="175"/>
      <c r="Q744" s="183" t="str">
        <f>IF(BK744="","",BX746)</f>
        <v/>
      </c>
      <c r="R744" s="172"/>
      <c r="S744" s="343" t="str">
        <f>IF((COUNTBLANK(E744:Q744)+COUNTBLANK(E745:Q745)+COUNTBLANK(E746:Q746))/3=COUNTBLANK(E744:Q744),"","Bitte alle drei Zeilen ausfüllen")</f>
        <v/>
      </c>
      <c r="W744">
        <f t="shared" ref="W744:AH744" si="1188">IF(E744=4.5,E745,0)</f>
        <v>0</v>
      </c>
      <c r="X744">
        <f t="shared" si="1188"/>
        <v>0</v>
      </c>
      <c r="Y744">
        <f t="shared" si="1188"/>
        <v>0</v>
      </c>
      <c r="Z744">
        <f t="shared" si="1188"/>
        <v>0</v>
      </c>
      <c r="AA744">
        <f t="shared" si="1188"/>
        <v>0</v>
      </c>
      <c r="AB744">
        <f t="shared" si="1188"/>
        <v>0</v>
      </c>
      <c r="AC744">
        <f t="shared" si="1188"/>
        <v>0</v>
      </c>
      <c r="AD744">
        <f t="shared" si="1188"/>
        <v>0</v>
      </c>
      <c r="AE744">
        <f t="shared" si="1188"/>
        <v>0</v>
      </c>
      <c r="AF744">
        <f t="shared" si="1188"/>
        <v>0</v>
      </c>
      <c r="AG744">
        <f t="shared" si="1188"/>
        <v>0</v>
      </c>
      <c r="AH744">
        <f t="shared" si="1188"/>
        <v>0</v>
      </c>
      <c r="AJ744">
        <f t="shared" ref="AJ744:AU744" si="1189">IF(E744=4.5,1,0)</f>
        <v>0</v>
      </c>
      <c r="AK744">
        <f t="shared" si="1189"/>
        <v>0</v>
      </c>
      <c r="AL744">
        <f t="shared" si="1189"/>
        <v>0</v>
      </c>
      <c r="AM744">
        <f t="shared" si="1189"/>
        <v>0</v>
      </c>
      <c r="AN744">
        <f t="shared" si="1189"/>
        <v>0</v>
      </c>
      <c r="AO744">
        <f t="shared" si="1189"/>
        <v>0</v>
      </c>
      <c r="AP744">
        <f t="shared" si="1189"/>
        <v>0</v>
      </c>
      <c r="AQ744">
        <f t="shared" si="1189"/>
        <v>0</v>
      </c>
      <c r="AR744">
        <f t="shared" si="1189"/>
        <v>0</v>
      </c>
      <c r="AS744">
        <f t="shared" si="1189"/>
        <v>0</v>
      </c>
      <c r="AT744">
        <f t="shared" si="1189"/>
        <v>0</v>
      </c>
      <c r="AU744">
        <f t="shared" si="1189"/>
        <v>0</v>
      </c>
      <c r="BK744" s="346"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5">
      <c r="A745" s="348"/>
      <c r="B745" s="351"/>
      <c r="C745" s="341"/>
      <c r="D745" s="176" t="s">
        <v>42</v>
      </c>
      <c r="E745" s="252"/>
      <c r="F745" s="252"/>
      <c r="G745" s="252"/>
      <c r="H745" s="252"/>
      <c r="I745" s="252"/>
      <c r="J745" s="252"/>
      <c r="K745" s="252"/>
      <c r="L745" s="252"/>
      <c r="M745" s="175"/>
      <c r="N745" s="175"/>
      <c r="O745" s="175"/>
      <c r="P745" s="175"/>
      <c r="Q745" s="183"/>
      <c r="R745" s="35">
        <f>IF(R744&lt;15,0,IF(R744&lt;30,1,IF(R744&lt;45,2,3)))</f>
        <v>0</v>
      </c>
      <c r="S745" s="344"/>
      <c r="AY745" t="str">
        <f t="shared" ref="AY745:BJ745" si="1190">IF(AY746="","",COUNTIF($E746:$P746,AY746))</f>
        <v/>
      </c>
      <c r="AZ745" t="str">
        <f t="shared" si="1190"/>
        <v/>
      </c>
      <c r="BA745" t="str">
        <f t="shared" si="1190"/>
        <v/>
      </c>
      <c r="BB745" t="str">
        <f t="shared" si="1190"/>
        <v/>
      </c>
      <c r="BC745" t="str">
        <f t="shared" si="1190"/>
        <v/>
      </c>
      <c r="BD745" t="str">
        <f t="shared" si="1190"/>
        <v/>
      </c>
      <c r="BE745" t="str">
        <f t="shared" si="1190"/>
        <v/>
      </c>
      <c r="BF745" t="str">
        <f t="shared" si="1190"/>
        <v/>
      </c>
      <c r="BG745" t="str">
        <f t="shared" si="1190"/>
        <v/>
      </c>
      <c r="BH745" t="str">
        <f t="shared" si="1190"/>
        <v/>
      </c>
      <c r="BI745" t="str">
        <f t="shared" si="1190"/>
        <v/>
      </c>
      <c r="BJ745" t="str">
        <f t="shared" si="1190"/>
        <v/>
      </c>
      <c r="BK745" s="346"/>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5">
      <c r="A746" s="349"/>
      <c r="B746" s="352"/>
      <c r="C746" s="342"/>
      <c r="D746" s="177" t="s">
        <v>44</v>
      </c>
      <c r="E746" s="252" t="str">
        <f t="shared" ref="E746:P746" si="1191">IF(E744&gt;0,1,"")</f>
        <v/>
      </c>
      <c r="F746" s="252" t="str">
        <f t="shared" si="1191"/>
        <v/>
      </c>
      <c r="G746" s="252" t="str">
        <f t="shared" si="1191"/>
        <v/>
      </c>
      <c r="H746" s="252" t="str">
        <f t="shared" si="1191"/>
        <v/>
      </c>
      <c r="I746" s="252" t="str">
        <f t="shared" si="1191"/>
        <v/>
      </c>
      <c r="J746" s="252" t="str">
        <f t="shared" si="1191"/>
        <v/>
      </c>
      <c r="K746" s="252" t="str">
        <f t="shared" si="1191"/>
        <v/>
      </c>
      <c r="L746" s="252" t="str">
        <f t="shared" si="1191"/>
        <v/>
      </c>
      <c r="M746" s="175" t="str">
        <f t="shared" si="1191"/>
        <v/>
      </c>
      <c r="N746" s="175" t="str">
        <f t="shared" si="1191"/>
        <v/>
      </c>
      <c r="O746" s="175" t="str">
        <f t="shared" si="1191"/>
        <v/>
      </c>
      <c r="P746" s="175" t="str">
        <f t="shared" si="1191"/>
        <v/>
      </c>
      <c r="Q746" s="184" t="str">
        <f>IF(BK744="","",BK744)</f>
        <v/>
      </c>
      <c r="R746" s="38" t="str">
        <f>IF(BK744="","",BK744)</f>
        <v/>
      </c>
      <c r="S746" s="345"/>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6"/>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5">
      <c r="A747" s="347">
        <v>249</v>
      </c>
      <c r="B747" s="350"/>
      <c r="C747" s="340"/>
      <c r="D747" s="176" t="s">
        <v>38</v>
      </c>
      <c r="E747" s="252"/>
      <c r="F747" s="252"/>
      <c r="G747" s="252"/>
      <c r="H747" s="252"/>
      <c r="I747" s="252"/>
      <c r="J747" s="252"/>
      <c r="K747" s="252"/>
      <c r="L747" s="252"/>
      <c r="M747" s="175"/>
      <c r="N747" s="175"/>
      <c r="O747" s="175"/>
      <c r="P747" s="175"/>
      <c r="Q747" s="183" t="str">
        <f>IF(BK747="","",BX749)</f>
        <v/>
      </c>
      <c r="R747" s="172"/>
      <c r="S747" s="343" t="str">
        <f>IF((COUNTBLANK(E747:Q747)+COUNTBLANK(E748:Q748)+COUNTBLANK(E749:Q749))/3=COUNTBLANK(E747:Q747),"","Bitte alle drei Zeilen ausfüllen")</f>
        <v/>
      </c>
      <c r="W747">
        <f t="shared" ref="W747:AH747" si="1192">IF(E747=4.5,E748,0)</f>
        <v>0</v>
      </c>
      <c r="X747">
        <f t="shared" si="1192"/>
        <v>0</v>
      </c>
      <c r="Y747">
        <f t="shared" si="1192"/>
        <v>0</v>
      </c>
      <c r="Z747">
        <f t="shared" si="1192"/>
        <v>0</v>
      </c>
      <c r="AA747">
        <f t="shared" si="1192"/>
        <v>0</v>
      </c>
      <c r="AB747">
        <f t="shared" si="1192"/>
        <v>0</v>
      </c>
      <c r="AC747">
        <f t="shared" si="1192"/>
        <v>0</v>
      </c>
      <c r="AD747">
        <f t="shared" si="1192"/>
        <v>0</v>
      </c>
      <c r="AE747">
        <f t="shared" si="1192"/>
        <v>0</v>
      </c>
      <c r="AF747">
        <f t="shared" si="1192"/>
        <v>0</v>
      </c>
      <c r="AG747">
        <f t="shared" si="1192"/>
        <v>0</v>
      </c>
      <c r="AH747">
        <f t="shared" si="1192"/>
        <v>0</v>
      </c>
      <c r="AJ747">
        <f t="shared" ref="AJ747:AU747" si="1193">IF(E747=4.5,1,0)</f>
        <v>0</v>
      </c>
      <c r="AK747">
        <f t="shared" si="1193"/>
        <v>0</v>
      </c>
      <c r="AL747">
        <f t="shared" si="1193"/>
        <v>0</v>
      </c>
      <c r="AM747">
        <f t="shared" si="1193"/>
        <v>0</v>
      </c>
      <c r="AN747">
        <f t="shared" si="1193"/>
        <v>0</v>
      </c>
      <c r="AO747">
        <f t="shared" si="1193"/>
        <v>0</v>
      </c>
      <c r="AP747">
        <f t="shared" si="1193"/>
        <v>0</v>
      </c>
      <c r="AQ747">
        <f t="shared" si="1193"/>
        <v>0</v>
      </c>
      <c r="AR747">
        <f t="shared" si="1193"/>
        <v>0</v>
      </c>
      <c r="AS747">
        <f t="shared" si="1193"/>
        <v>0</v>
      </c>
      <c r="AT747">
        <f t="shared" si="1193"/>
        <v>0</v>
      </c>
      <c r="AU747">
        <f t="shared" si="1193"/>
        <v>0</v>
      </c>
      <c r="BK747" s="346"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5">
      <c r="A748" s="348"/>
      <c r="B748" s="351"/>
      <c r="C748" s="341"/>
      <c r="D748" s="176" t="s">
        <v>42</v>
      </c>
      <c r="E748" s="252"/>
      <c r="F748" s="252"/>
      <c r="G748" s="252"/>
      <c r="H748" s="252"/>
      <c r="I748" s="252"/>
      <c r="J748" s="252"/>
      <c r="K748" s="252"/>
      <c r="L748" s="252"/>
      <c r="M748" s="175"/>
      <c r="N748" s="175"/>
      <c r="O748" s="175"/>
      <c r="P748" s="175"/>
      <c r="Q748" s="183"/>
      <c r="R748" s="35">
        <f>IF(R747&lt;15,0,IF(R747&lt;30,1,IF(R747&lt;45,2,3)))</f>
        <v>0</v>
      </c>
      <c r="S748" s="344"/>
      <c r="AY748" t="str">
        <f t="shared" ref="AY748:BJ748" si="1194">IF(AY749="","",COUNTIF($E749:$P749,AY749))</f>
        <v/>
      </c>
      <c r="AZ748" t="str">
        <f t="shared" si="1194"/>
        <v/>
      </c>
      <c r="BA748" t="str">
        <f t="shared" si="1194"/>
        <v/>
      </c>
      <c r="BB748" t="str">
        <f t="shared" si="1194"/>
        <v/>
      </c>
      <c r="BC748" t="str">
        <f t="shared" si="1194"/>
        <v/>
      </c>
      <c r="BD748" t="str">
        <f t="shared" si="1194"/>
        <v/>
      </c>
      <c r="BE748" t="str">
        <f t="shared" si="1194"/>
        <v/>
      </c>
      <c r="BF748" t="str">
        <f t="shared" si="1194"/>
        <v/>
      </c>
      <c r="BG748" t="str">
        <f t="shared" si="1194"/>
        <v/>
      </c>
      <c r="BH748" t="str">
        <f t="shared" si="1194"/>
        <v/>
      </c>
      <c r="BI748" t="str">
        <f t="shared" si="1194"/>
        <v/>
      </c>
      <c r="BJ748" t="str">
        <f t="shared" si="1194"/>
        <v/>
      </c>
      <c r="BK748" s="346"/>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5">
      <c r="A749" s="349"/>
      <c r="B749" s="352"/>
      <c r="C749" s="342"/>
      <c r="D749" s="177" t="s">
        <v>44</v>
      </c>
      <c r="E749" s="252" t="str">
        <f t="shared" ref="E749:P749" si="1195">IF(E747&gt;0,1,"")</f>
        <v/>
      </c>
      <c r="F749" s="252" t="str">
        <f t="shared" si="1195"/>
        <v/>
      </c>
      <c r="G749" s="252" t="str">
        <f t="shared" si="1195"/>
        <v/>
      </c>
      <c r="H749" s="252" t="str">
        <f t="shared" si="1195"/>
        <v/>
      </c>
      <c r="I749" s="252" t="str">
        <f t="shared" si="1195"/>
        <v/>
      </c>
      <c r="J749" s="252" t="str">
        <f t="shared" si="1195"/>
        <v/>
      </c>
      <c r="K749" s="252" t="str">
        <f t="shared" si="1195"/>
        <v/>
      </c>
      <c r="L749" s="252" t="str">
        <f t="shared" si="1195"/>
        <v/>
      </c>
      <c r="M749" s="175" t="str">
        <f t="shared" si="1195"/>
        <v/>
      </c>
      <c r="N749" s="175" t="str">
        <f t="shared" si="1195"/>
        <v/>
      </c>
      <c r="O749" s="175" t="str">
        <f t="shared" si="1195"/>
        <v/>
      </c>
      <c r="P749" s="175" t="str">
        <f t="shared" si="1195"/>
        <v/>
      </c>
      <c r="Q749" s="184" t="str">
        <f>IF(BK747="","",BK747)</f>
        <v/>
      </c>
      <c r="R749" s="38" t="str">
        <f>IF(BK747="","",BK747)</f>
        <v/>
      </c>
      <c r="S749" s="345"/>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6"/>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5">
      <c r="A750" s="347">
        <v>250</v>
      </c>
      <c r="B750" s="350"/>
      <c r="C750" s="340"/>
      <c r="D750" s="176" t="s">
        <v>38</v>
      </c>
      <c r="E750" s="252"/>
      <c r="F750" s="252"/>
      <c r="G750" s="252"/>
      <c r="H750" s="252"/>
      <c r="I750" s="252"/>
      <c r="J750" s="252"/>
      <c r="K750" s="252"/>
      <c r="L750" s="252"/>
      <c r="M750" s="175"/>
      <c r="N750" s="175"/>
      <c r="O750" s="175"/>
      <c r="P750" s="175"/>
      <c r="Q750" s="183" t="str">
        <f>IF(BK750="","",BX752)</f>
        <v/>
      </c>
      <c r="R750" s="172"/>
      <c r="S750" s="343" t="str">
        <f>IF((COUNTBLANK(E750:Q750)+COUNTBLANK(E751:Q751)+COUNTBLANK(E752:Q752))/3=COUNTBLANK(E750:Q750),"","Bitte alle drei Zeilen ausfüllen")</f>
        <v/>
      </c>
      <c r="W750">
        <f t="shared" ref="W750:AH750" si="1196">IF(E750=4.5,E751,0)</f>
        <v>0</v>
      </c>
      <c r="X750">
        <f t="shared" si="1196"/>
        <v>0</v>
      </c>
      <c r="Y750">
        <f t="shared" si="1196"/>
        <v>0</v>
      </c>
      <c r="Z750">
        <f t="shared" si="1196"/>
        <v>0</v>
      </c>
      <c r="AA750">
        <f t="shared" si="1196"/>
        <v>0</v>
      </c>
      <c r="AB750">
        <f t="shared" si="1196"/>
        <v>0</v>
      </c>
      <c r="AC750">
        <f t="shared" si="1196"/>
        <v>0</v>
      </c>
      <c r="AD750">
        <f t="shared" si="1196"/>
        <v>0</v>
      </c>
      <c r="AE750">
        <f t="shared" si="1196"/>
        <v>0</v>
      </c>
      <c r="AF750">
        <f t="shared" si="1196"/>
        <v>0</v>
      </c>
      <c r="AG750">
        <f t="shared" si="1196"/>
        <v>0</v>
      </c>
      <c r="AH750">
        <f t="shared" si="1196"/>
        <v>0</v>
      </c>
      <c r="AJ750">
        <f t="shared" ref="AJ750:AU750" si="1197">IF(E750=4.5,1,0)</f>
        <v>0</v>
      </c>
      <c r="AK750">
        <f t="shared" si="1197"/>
        <v>0</v>
      </c>
      <c r="AL750">
        <f t="shared" si="1197"/>
        <v>0</v>
      </c>
      <c r="AM750">
        <f t="shared" si="1197"/>
        <v>0</v>
      </c>
      <c r="AN750">
        <f t="shared" si="1197"/>
        <v>0</v>
      </c>
      <c r="AO750">
        <f t="shared" si="1197"/>
        <v>0</v>
      </c>
      <c r="AP750">
        <f t="shared" si="1197"/>
        <v>0</v>
      </c>
      <c r="AQ750">
        <f t="shared" si="1197"/>
        <v>0</v>
      </c>
      <c r="AR750">
        <f t="shared" si="1197"/>
        <v>0</v>
      </c>
      <c r="AS750">
        <f t="shared" si="1197"/>
        <v>0</v>
      </c>
      <c r="AT750">
        <f t="shared" si="1197"/>
        <v>0</v>
      </c>
      <c r="AU750">
        <f t="shared" si="1197"/>
        <v>0</v>
      </c>
      <c r="BK750" s="346"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5">
      <c r="A751" s="348"/>
      <c r="B751" s="351"/>
      <c r="C751" s="341"/>
      <c r="D751" s="176" t="s">
        <v>42</v>
      </c>
      <c r="E751" s="252"/>
      <c r="F751" s="252"/>
      <c r="G751" s="252"/>
      <c r="H751" s="252"/>
      <c r="I751" s="252"/>
      <c r="J751" s="252"/>
      <c r="K751" s="252"/>
      <c r="L751" s="252"/>
      <c r="M751" s="175"/>
      <c r="N751" s="175"/>
      <c r="O751" s="175"/>
      <c r="P751" s="175"/>
      <c r="Q751" s="183"/>
      <c r="R751" s="35">
        <f>IF(R750&lt;15,0,IF(R750&lt;30,1,IF(R750&lt;45,2,3)))</f>
        <v>0</v>
      </c>
      <c r="S751" s="344"/>
      <c r="AY751" t="str">
        <f t="shared" ref="AY751:BJ751" si="1198">IF(AY752="","",COUNTIF($E752:$P752,AY752))</f>
        <v/>
      </c>
      <c r="AZ751" t="str">
        <f t="shared" si="1198"/>
        <v/>
      </c>
      <c r="BA751" t="str">
        <f t="shared" si="1198"/>
        <v/>
      </c>
      <c r="BB751" t="str">
        <f t="shared" si="1198"/>
        <v/>
      </c>
      <c r="BC751" t="str">
        <f t="shared" si="1198"/>
        <v/>
      </c>
      <c r="BD751" t="str">
        <f t="shared" si="1198"/>
        <v/>
      </c>
      <c r="BE751" t="str">
        <f t="shared" si="1198"/>
        <v/>
      </c>
      <c r="BF751" t="str">
        <f t="shared" si="1198"/>
        <v/>
      </c>
      <c r="BG751" t="str">
        <f t="shared" si="1198"/>
        <v/>
      </c>
      <c r="BH751" t="str">
        <f t="shared" si="1198"/>
        <v/>
      </c>
      <c r="BI751" t="str">
        <f t="shared" si="1198"/>
        <v/>
      </c>
      <c r="BJ751" t="str">
        <f t="shared" si="1198"/>
        <v/>
      </c>
      <c r="BK751" s="346"/>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5">
      <c r="A752" s="349"/>
      <c r="B752" s="352"/>
      <c r="C752" s="342"/>
      <c r="D752" s="177" t="s">
        <v>44</v>
      </c>
      <c r="E752" s="252" t="str">
        <f t="shared" ref="E752:P752" si="1199">IF(E750&gt;0,1,"")</f>
        <v/>
      </c>
      <c r="F752" s="252" t="str">
        <f t="shared" si="1199"/>
        <v/>
      </c>
      <c r="G752" s="252" t="str">
        <f t="shared" si="1199"/>
        <v/>
      </c>
      <c r="H752" s="252" t="str">
        <f t="shared" si="1199"/>
        <v/>
      </c>
      <c r="I752" s="252" t="str">
        <f t="shared" si="1199"/>
        <v/>
      </c>
      <c r="J752" s="252" t="str">
        <f t="shared" si="1199"/>
        <v/>
      </c>
      <c r="K752" s="252" t="str">
        <f t="shared" si="1199"/>
        <v/>
      </c>
      <c r="L752" s="252" t="str">
        <f t="shared" si="1199"/>
        <v/>
      </c>
      <c r="M752" s="175" t="str">
        <f t="shared" si="1199"/>
        <v/>
      </c>
      <c r="N752" s="175" t="str">
        <f t="shared" si="1199"/>
        <v/>
      </c>
      <c r="O752" s="175" t="str">
        <f t="shared" si="1199"/>
        <v/>
      </c>
      <c r="P752" s="175" t="str">
        <f t="shared" si="1199"/>
        <v/>
      </c>
      <c r="Q752" s="184" t="str">
        <f>IF(BK750="","",BK750)</f>
        <v/>
      </c>
      <c r="R752" s="38" t="str">
        <f>IF(BK750="","",BK750)</f>
        <v/>
      </c>
      <c r="S752" s="345"/>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6"/>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5">
      <c r="A753" s="347">
        <v>251</v>
      </c>
      <c r="B753" s="350"/>
      <c r="C753" s="340"/>
      <c r="D753" s="176" t="s">
        <v>38</v>
      </c>
      <c r="E753" s="252"/>
      <c r="F753" s="252"/>
      <c r="G753" s="252"/>
      <c r="H753" s="252"/>
      <c r="I753" s="252"/>
      <c r="J753" s="252"/>
      <c r="K753" s="252"/>
      <c r="L753" s="252"/>
      <c r="M753" s="175"/>
      <c r="N753" s="175"/>
      <c r="O753" s="175"/>
      <c r="P753" s="175"/>
      <c r="Q753" s="183" t="str">
        <f>IF(BK753="","",BX755)</f>
        <v/>
      </c>
      <c r="R753" s="172"/>
      <c r="S753" s="343" t="str">
        <f>IF((COUNTBLANK(E753:Q753)+COUNTBLANK(E754:Q754)+COUNTBLANK(E755:Q755))/3=COUNTBLANK(E753:Q753),"","Bitte alle drei Zeilen ausfüllen")</f>
        <v/>
      </c>
      <c r="W753">
        <f t="shared" ref="W753:AH753" si="1200">IF(E753=4.5,E754,0)</f>
        <v>0</v>
      </c>
      <c r="X753">
        <f t="shared" si="1200"/>
        <v>0</v>
      </c>
      <c r="Y753">
        <f t="shared" si="1200"/>
        <v>0</v>
      </c>
      <c r="Z753">
        <f t="shared" si="1200"/>
        <v>0</v>
      </c>
      <c r="AA753">
        <f t="shared" si="1200"/>
        <v>0</v>
      </c>
      <c r="AB753">
        <f t="shared" si="1200"/>
        <v>0</v>
      </c>
      <c r="AC753">
        <f t="shared" si="1200"/>
        <v>0</v>
      </c>
      <c r="AD753">
        <f t="shared" si="1200"/>
        <v>0</v>
      </c>
      <c r="AE753">
        <f t="shared" si="1200"/>
        <v>0</v>
      </c>
      <c r="AF753">
        <f t="shared" si="1200"/>
        <v>0</v>
      </c>
      <c r="AG753">
        <f t="shared" si="1200"/>
        <v>0</v>
      </c>
      <c r="AH753">
        <f t="shared" si="1200"/>
        <v>0</v>
      </c>
      <c r="AJ753">
        <f t="shared" ref="AJ753:AU753" si="1201">IF(E753=4.5,1,0)</f>
        <v>0</v>
      </c>
      <c r="AK753">
        <f t="shared" si="1201"/>
        <v>0</v>
      </c>
      <c r="AL753">
        <f t="shared" si="1201"/>
        <v>0</v>
      </c>
      <c r="AM753">
        <f t="shared" si="1201"/>
        <v>0</v>
      </c>
      <c r="AN753">
        <f t="shared" si="1201"/>
        <v>0</v>
      </c>
      <c r="AO753">
        <f t="shared" si="1201"/>
        <v>0</v>
      </c>
      <c r="AP753">
        <f t="shared" si="1201"/>
        <v>0</v>
      </c>
      <c r="AQ753">
        <f t="shared" si="1201"/>
        <v>0</v>
      </c>
      <c r="AR753">
        <f t="shared" si="1201"/>
        <v>0</v>
      </c>
      <c r="AS753">
        <f t="shared" si="1201"/>
        <v>0</v>
      </c>
      <c r="AT753">
        <f t="shared" si="1201"/>
        <v>0</v>
      </c>
      <c r="AU753">
        <f t="shared" si="1201"/>
        <v>0</v>
      </c>
      <c r="BK753" s="346"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5">
      <c r="A754" s="348"/>
      <c r="B754" s="351"/>
      <c r="C754" s="341"/>
      <c r="D754" s="176" t="s">
        <v>42</v>
      </c>
      <c r="E754" s="252"/>
      <c r="F754" s="252"/>
      <c r="G754" s="252"/>
      <c r="H754" s="252"/>
      <c r="I754" s="252"/>
      <c r="J754" s="252"/>
      <c r="K754" s="252"/>
      <c r="L754" s="252"/>
      <c r="M754" s="175"/>
      <c r="N754" s="175"/>
      <c r="O754" s="175"/>
      <c r="P754" s="175"/>
      <c r="Q754" s="183"/>
      <c r="R754" s="35">
        <f>IF(R753&lt;15,0,IF(R753&lt;30,1,IF(R753&lt;45,2,3)))</f>
        <v>0</v>
      </c>
      <c r="S754" s="344"/>
      <c r="AY754" t="str">
        <f t="shared" ref="AY754:BJ754" si="1202">IF(AY755="","",COUNTIF($E755:$P755,AY755))</f>
        <v/>
      </c>
      <c r="AZ754" t="str">
        <f t="shared" si="1202"/>
        <v/>
      </c>
      <c r="BA754" t="str">
        <f t="shared" si="1202"/>
        <v/>
      </c>
      <c r="BB754" t="str">
        <f t="shared" si="1202"/>
        <v/>
      </c>
      <c r="BC754" t="str">
        <f t="shared" si="1202"/>
        <v/>
      </c>
      <c r="BD754" t="str">
        <f t="shared" si="1202"/>
        <v/>
      </c>
      <c r="BE754" t="str">
        <f t="shared" si="1202"/>
        <v/>
      </c>
      <c r="BF754" t="str">
        <f t="shared" si="1202"/>
        <v/>
      </c>
      <c r="BG754" t="str">
        <f t="shared" si="1202"/>
        <v/>
      </c>
      <c r="BH754" t="str">
        <f t="shared" si="1202"/>
        <v/>
      </c>
      <c r="BI754" t="str">
        <f t="shared" si="1202"/>
        <v/>
      </c>
      <c r="BJ754" t="str">
        <f t="shared" si="1202"/>
        <v/>
      </c>
      <c r="BK754" s="346"/>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5">
      <c r="A755" s="349"/>
      <c r="B755" s="352"/>
      <c r="C755" s="342"/>
      <c r="D755" s="177" t="s">
        <v>44</v>
      </c>
      <c r="E755" s="252" t="str">
        <f t="shared" ref="E755:P755" si="1203">IF(E753&gt;0,1,"")</f>
        <v/>
      </c>
      <c r="F755" s="252" t="str">
        <f t="shared" si="1203"/>
        <v/>
      </c>
      <c r="G755" s="252" t="str">
        <f t="shared" si="1203"/>
        <v/>
      </c>
      <c r="H755" s="252" t="str">
        <f t="shared" si="1203"/>
        <v/>
      </c>
      <c r="I755" s="252" t="str">
        <f t="shared" si="1203"/>
        <v/>
      </c>
      <c r="J755" s="252" t="str">
        <f t="shared" si="1203"/>
        <v/>
      </c>
      <c r="K755" s="252" t="str">
        <f t="shared" si="1203"/>
        <v/>
      </c>
      <c r="L755" s="252" t="str">
        <f t="shared" si="1203"/>
        <v/>
      </c>
      <c r="M755" s="175" t="str">
        <f t="shared" si="1203"/>
        <v/>
      </c>
      <c r="N755" s="175" t="str">
        <f t="shared" si="1203"/>
        <v/>
      </c>
      <c r="O755" s="175" t="str">
        <f t="shared" si="1203"/>
        <v/>
      </c>
      <c r="P755" s="175" t="str">
        <f t="shared" si="1203"/>
        <v/>
      </c>
      <c r="Q755" s="184" t="str">
        <f>IF(BK753="","",BK753)</f>
        <v/>
      </c>
      <c r="R755" s="38" t="str">
        <f>IF(BK753="","",BK753)</f>
        <v/>
      </c>
      <c r="S755" s="345"/>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6"/>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5">
      <c r="A756" s="347">
        <v>252</v>
      </c>
      <c r="B756" s="350"/>
      <c r="C756" s="340"/>
      <c r="D756" s="176" t="s">
        <v>38</v>
      </c>
      <c r="E756" s="252"/>
      <c r="F756" s="252"/>
      <c r="G756" s="252"/>
      <c r="H756" s="252"/>
      <c r="I756" s="252"/>
      <c r="J756" s="252"/>
      <c r="K756" s="252"/>
      <c r="L756" s="252"/>
      <c r="M756" s="175"/>
      <c r="N756" s="175"/>
      <c r="O756" s="175"/>
      <c r="P756" s="175"/>
      <c r="Q756" s="183" t="str">
        <f>IF(BK756="","",BX758)</f>
        <v/>
      </c>
      <c r="R756" s="172"/>
      <c r="S756" s="343" t="str">
        <f>IF((COUNTBLANK(E756:Q756)+COUNTBLANK(E757:Q757)+COUNTBLANK(E758:Q758))/3=COUNTBLANK(E756:Q756),"","Bitte alle drei Zeilen ausfüllen")</f>
        <v/>
      </c>
      <c r="W756">
        <f t="shared" ref="W756:AH756" si="1204">IF(E756=4.5,E757,0)</f>
        <v>0</v>
      </c>
      <c r="X756">
        <f t="shared" si="1204"/>
        <v>0</v>
      </c>
      <c r="Y756">
        <f t="shared" si="1204"/>
        <v>0</v>
      </c>
      <c r="Z756">
        <f t="shared" si="1204"/>
        <v>0</v>
      </c>
      <c r="AA756">
        <f t="shared" si="1204"/>
        <v>0</v>
      </c>
      <c r="AB756">
        <f t="shared" si="1204"/>
        <v>0</v>
      </c>
      <c r="AC756">
        <f t="shared" si="1204"/>
        <v>0</v>
      </c>
      <c r="AD756">
        <f t="shared" si="1204"/>
        <v>0</v>
      </c>
      <c r="AE756">
        <f t="shared" si="1204"/>
        <v>0</v>
      </c>
      <c r="AF756">
        <f t="shared" si="1204"/>
        <v>0</v>
      </c>
      <c r="AG756">
        <f t="shared" si="1204"/>
        <v>0</v>
      </c>
      <c r="AH756">
        <f t="shared" si="1204"/>
        <v>0</v>
      </c>
      <c r="AJ756">
        <f t="shared" ref="AJ756:AU756" si="1205">IF(E756=4.5,1,0)</f>
        <v>0</v>
      </c>
      <c r="AK756">
        <f t="shared" si="1205"/>
        <v>0</v>
      </c>
      <c r="AL756">
        <f t="shared" si="1205"/>
        <v>0</v>
      </c>
      <c r="AM756">
        <f t="shared" si="1205"/>
        <v>0</v>
      </c>
      <c r="AN756">
        <f t="shared" si="1205"/>
        <v>0</v>
      </c>
      <c r="AO756">
        <f t="shared" si="1205"/>
        <v>0</v>
      </c>
      <c r="AP756">
        <f t="shared" si="1205"/>
        <v>0</v>
      </c>
      <c r="AQ756">
        <f t="shared" si="1205"/>
        <v>0</v>
      </c>
      <c r="AR756">
        <f t="shared" si="1205"/>
        <v>0</v>
      </c>
      <c r="AS756">
        <f t="shared" si="1205"/>
        <v>0</v>
      </c>
      <c r="AT756">
        <f t="shared" si="1205"/>
        <v>0</v>
      </c>
      <c r="AU756">
        <f t="shared" si="1205"/>
        <v>0</v>
      </c>
      <c r="BK756" s="346"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5">
      <c r="A757" s="348"/>
      <c r="B757" s="351"/>
      <c r="C757" s="341"/>
      <c r="D757" s="176" t="s">
        <v>42</v>
      </c>
      <c r="E757" s="252"/>
      <c r="F757" s="252"/>
      <c r="G757" s="252"/>
      <c r="H757" s="252"/>
      <c r="I757" s="252"/>
      <c r="J757" s="252"/>
      <c r="K757" s="252"/>
      <c r="L757" s="252"/>
      <c r="M757" s="175"/>
      <c r="N757" s="175"/>
      <c r="O757" s="175"/>
      <c r="P757" s="175"/>
      <c r="Q757" s="183"/>
      <c r="R757" s="35">
        <f>IF(R756&lt;15,0,IF(R756&lt;30,1,IF(R756&lt;45,2,3)))</f>
        <v>0</v>
      </c>
      <c r="S757" s="344"/>
      <c r="AY757" t="str">
        <f t="shared" ref="AY757:BJ757" si="1206">IF(AY758="","",COUNTIF($E758:$P758,AY758))</f>
        <v/>
      </c>
      <c r="AZ757" t="str">
        <f t="shared" si="1206"/>
        <v/>
      </c>
      <c r="BA757" t="str">
        <f t="shared" si="1206"/>
        <v/>
      </c>
      <c r="BB757" t="str">
        <f t="shared" si="1206"/>
        <v/>
      </c>
      <c r="BC757" t="str">
        <f t="shared" si="1206"/>
        <v/>
      </c>
      <c r="BD757" t="str">
        <f t="shared" si="1206"/>
        <v/>
      </c>
      <c r="BE757" t="str">
        <f t="shared" si="1206"/>
        <v/>
      </c>
      <c r="BF757" t="str">
        <f t="shared" si="1206"/>
        <v/>
      </c>
      <c r="BG757" t="str">
        <f t="shared" si="1206"/>
        <v/>
      </c>
      <c r="BH757" t="str">
        <f t="shared" si="1206"/>
        <v/>
      </c>
      <c r="BI757" t="str">
        <f t="shared" si="1206"/>
        <v/>
      </c>
      <c r="BJ757" t="str">
        <f t="shared" si="1206"/>
        <v/>
      </c>
      <c r="BK757" s="346"/>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5">
      <c r="A758" s="349"/>
      <c r="B758" s="352"/>
      <c r="C758" s="342"/>
      <c r="D758" s="177" t="s">
        <v>44</v>
      </c>
      <c r="E758" s="252" t="str">
        <f t="shared" ref="E758:P758" si="1207">IF(E756&gt;0,1,"")</f>
        <v/>
      </c>
      <c r="F758" s="252" t="str">
        <f t="shared" si="1207"/>
        <v/>
      </c>
      <c r="G758" s="252" t="str">
        <f t="shared" si="1207"/>
        <v/>
      </c>
      <c r="H758" s="252" t="str">
        <f t="shared" si="1207"/>
        <v/>
      </c>
      <c r="I758" s="252" t="str">
        <f t="shared" si="1207"/>
        <v/>
      </c>
      <c r="J758" s="252" t="str">
        <f t="shared" si="1207"/>
        <v/>
      </c>
      <c r="K758" s="252" t="str">
        <f t="shared" si="1207"/>
        <v/>
      </c>
      <c r="L758" s="252" t="str">
        <f t="shared" si="1207"/>
        <v/>
      </c>
      <c r="M758" s="175" t="str">
        <f t="shared" si="1207"/>
        <v/>
      </c>
      <c r="N758" s="175" t="str">
        <f t="shared" si="1207"/>
        <v/>
      </c>
      <c r="O758" s="175" t="str">
        <f t="shared" si="1207"/>
        <v/>
      </c>
      <c r="P758" s="175" t="str">
        <f t="shared" si="1207"/>
        <v/>
      </c>
      <c r="Q758" s="184" t="str">
        <f>IF(BK756="","",BK756)</f>
        <v/>
      </c>
      <c r="R758" s="38" t="str">
        <f>IF(BK756="","",BK756)</f>
        <v/>
      </c>
      <c r="S758" s="345"/>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6"/>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5">
      <c r="A759" s="347">
        <v>253</v>
      </c>
      <c r="B759" s="350"/>
      <c r="C759" s="340"/>
      <c r="D759" s="176" t="s">
        <v>38</v>
      </c>
      <c r="E759" s="252"/>
      <c r="F759" s="252"/>
      <c r="G759" s="252"/>
      <c r="H759" s="252"/>
      <c r="I759" s="252"/>
      <c r="J759" s="252"/>
      <c r="K759" s="252"/>
      <c r="L759" s="252"/>
      <c r="M759" s="175"/>
      <c r="N759" s="175"/>
      <c r="O759" s="175"/>
      <c r="P759" s="175"/>
      <c r="Q759" s="183" t="str">
        <f>IF(BK759="","",BX761)</f>
        <v/>
      </c>
      <c r="R759" s="172"/>
      <c r="S759" s="343" t="str">
        <f>IF((COUNTBLANK(E759:Q759)+COUNTBLANK(E760:Q760)+COUNTBLANK(E761:Q761))/3=COUNTBLANK(E759:Q759),"","Bitte alle drei Zeilen ausfüllen")</f>
        <v/>
      </c>
      <c r="W759">
        <f t="shared" ref="W759:AH759" si="1208">IF(E759=4.5,E760,0)</f>
        <v>0</v>
      </c>
      <c r="X759">
        <f t="shared" si="1208"/>
        <v>0</v>
      </c>
      <c r="Y759">
        <f t="shared" si="1208"/>
        <v>0</v>
      </c>
      <c r="Z759">
        <f t="shared" si="1208"/>
        <v>0</v>
      </c>
      <c r="AA759">
        <f t="shared" si="1208"/>
        <v>0</v>
      </c>
      <c r="AB759">
        <f t="shared" si="1208"/>
        <v>0</v>
      </c>
      <c r="AC759">
        <f t="shared" si="1208"/>
        <v>0</v>
      </c>
      <c r="AD759">
        <f t="shared" si="1208"/>
        <v>0</v>
      </c>
      <c r="AE759">
        <f t="shared" si="1208"/>
        <v>0</v>
      </c>
      <c r="AF759">
        <f t="shared" si="1208"/>
        <v>0</v>
      </c>
      <c r="AG759">
        <f t="shared" si="1208"/>
        <v>0</v>
      </c>
      <c r="AH759">
        <f t="shared" si="1208"/>
        <v>0</v>
      </c>
      <c r="AJ759">
        <f t="shared" ref="AJ759:AU759" si="1209">IF(E759=4.5,1,0)</f>
        <v>0</v>
      </c>
      <c r="AK759">
        <f t="shared" si="1209"/>
        <v>0</v>
      </c>
      <c r="AL759">
        <f t="shared" si="1209"/>
        <v>0</v>
      </c>
      <c r="AM759">
        <f t="shared" si="1209"/>
        <v>0</v>
      </c>
      <c r="AN759">
        <f t="shared" si="1209"/>
        <v>0</v>
      </c>
      <c r="AO759">
        <f t="shared" si="1209"/>
        <v>0</v>
      </c>
      <c r="AP759">
        <f t="shared" si="1209"/>
        <v>0</v>
      </c>
      <c r="AQ759">
        <f t="shared" si="1209"/>
        <v>0</v>
      </c>
      <c r="AR759">
        <f t="shared" si="1209"/>
        <v>0</v>
      </c>
      <c r="AS759">
        <f t="shared" si="1209"/>
        <v>0</v>
      </c>
      <c r="AT759">
        <f t="shared" si="1209"/>
        <v>0</v>
      </c>
      <c r="AU759">
        <f t="shared" si="1209"/>
        <v>0</v>
      </c>
      <c r="BK759" s="346"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5">
      <c r="A760" s="348"/>
      <c r="B760" s="351"/>
      <c r="C760" s="341"/>
      <c r="D760" s="176" t="s">
        <v>42</v>
      </c>
      <c r="E760" s="252"/>
      <c r="F760" s="252"/>
      <c r="G760" s="252"/>
      <c r="H760" s="252"/>
      <c r="I760" s="252"/>
      <c r="J760" s="252"/>
      <c r="K760" s="252"/>
      <c r="L760" s="252"/>
      <c r="M760" s="175"/>
      <c r="N760" s="175"/>
      <c r="O760" s="175"/>
      <c r="P760" s="175"/>
      <c r="Q760" s="183"/>
      <c r="R760" s="35">
        <f>IF(R759&lt;15,0,IF(R759&lt;30,1,IF(R759&lt;45,2,3)))</f>
        <v>0</v>
      </c>
      <c r="S760" s="344"/>
      <c r="AY760" t="str">
        <f t="shared" ref="AY760:BJ760" si="1210">IF(AY761="","",COUNTIF($E761:$P761,AY761))</f>
        <v/>
      </c>
      <c r="AZ760" t="str">
        <f t="shared" si="1210"/>
        <v/>
      </c>
      <c r="BA760" t="str">
        <f t="shared" si="1210"/>
        <v/>
      </c>
      <c r="BB760" t="str">
        <f t="shared" si="1210"/>
        <v/>
      </c>
      <c r="BC760" t="str">
        <f t="shared" si="1210"/>
        <v/>
      </c>
      <c r="BD760" t="str">
        <f t="shared" si="1210"/>
        <v/>
      </c>
      <c r="BE760" t="str">
        <f t="shared" si="1210"/>
        <v/>
      </c>
      <c r="BF760" t="str">
        <f t="shared" si="1210"/>
        <v/>
      </c>
      <c r="BG760" t="str">
        <f t="shared" si="1210"/>
        <v/>
      </c>
      <c r="BH760" t="str">
        <f t="shared" si="1210"/>
        <v/>
      </c>
      <c r="BI760" t="str">
        <f t="shared" si="1210"/>
        <v/>
      </c>
      <c r="BJ760" t="str">
        <f t="shared" si="1210"/>
        <v/>
      </c>
      <c r="BK760" s="346"/>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5">
      <c r="A761" s="349"/>
      <c r="B761" s="352"/>
      <c r="C761" s="342"/>
      <c r="D761" s="177" t="s">
        <v>44</v>
      </c>
      <c r="E761" s="252" t="str">
        <f t="shared" ref="E761:P761" si="1211">IF(E759&gt;0,1,"")</f>
        <v/>
      </c>
      <c r="F761" s="252" t="str">
        <f t="shared" si="1211"/>
        <v/>
      </c>
      <c r="G761" s="252" t="str">
        <f t="shared" si="1211"/>
        <v/>
      </c>
      <c r="H761" s="252" t="str">
        <f t="shared" si="1211"/>
        <v/>
      </c>
      <c r="I761" s="252" t="str">
        <f t="shared" si="1211"/>
        <v/>
      </c>
      <c r="J761" s="252" t="str">
        <f t="shared" si="1211"/>
        <v/>
      </c>
      <c r="K761" s="252" t="str">
        <f t="shared" si="1211"/>
        <v/>
      </c>
      <c r="L761" s="252" t="str">
        <f t="shared" si="1211"/>
        <v/>
      </c>
      <c r="M761" s="175" t="str">
        <f t="shared" si="1211"/>
        <v/>
      </c>
      <c r="N761" s="175" t="str">
        <f t="shared" si="1211"/>
        <v/>
      </c>
      <c r="O761" s="175" t="str">
        <f t="shared" si="1211"/>
        <v/>
      </c>
      <c r="P761" s="175" t="str">
        <f t="shared" si="1211"/>
        <v/>
      </c>
      <c r="Q761" s="184" t="str">
        <f>IF(BK759="","",BK759)</f>
        <v/>
      </c>
      <c r="R761" s="38" t="str">
        <f>IF(BK759="","",BK759)</f>
        <v/>
      </c>
      <c r="S761" s="345"/>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6"/>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5">
      <c r="A762" s="347">
        <v>254</v>
      </c>
      <c r="B762" s="350"/>
      <c r="C762" s="340"/>
      <c r="D762" s="176" t="s">
        <v>38</v>
      </c>
      <c r="E762" s="252"/>
      <c r="F762" s="252"/>
      <c r="G762" s="252"/>
      <c r="H762" s="252"/>
      <c r="I762" s="252"/>
      <c r="J762" s="252"/>
      <c r="K762" s="252"/>
      <c r="L762" s="252"/>
      <c r="M762" s="175"/>
      <c r="N762" s="175"/>
      <c r="O762" s="175"/>
      <c r="P762" s="175"/>
      <c r="Q762" s="183" t="str">
        <f>IF(BK762="","",BX764)</f>
        <v/>
      </c>
      <c r="R762" s="172"/>
      <c r="S762" s="343" t="str">
        <f>IF((COUNTBLANK(E762:Q762)+COUNTBLANK(E763:Q763)+COUNTBLANK(E764:Q764))/3=COUNTBLANK(E762:Q762),"","Bitte alle drei Zeilen ausfüllen")</f>
        <v/>
      </c>
      <c r="W762">
        <f t="shared" ref="W762:AH762" si="1212">IF(E762=4.5,E763,0)</f>
        <v>0</v>
      </c>
      <c r="X762">
        <f t="shared" si="1212"/>
        <v>0</v>
      </c>
      <c r="Y762">
        <f t="shared" si="1212"/>
        <v>0</v>
      </c>
      <c r="Z762">
        <f t="shared" si="1212"/>
        <v>0</v>
      </c>
      <c r="AA762">
        <f t="shared" si="1212"/>
        <v>0</v>
      </c>
      <c r="AB762">
        <f t="shared" si="1212"/>
        <v>0</v>
      </c>
      <c r="AC762">
        <f t="shared" si="1212"/>
        <v>0</v>
      </c>
      <c r="AD762">
        <f t="shared" si="1212"/>
        <v>0</v>
      </c>
      <c r="AE762">
        <f t="shared" si="1212"/>
        <v>0</v>
      </c>
      <c r="AF762">
        <f t="shared" si="1212"/>
        <v>0</v>
      </c>
      <c r="AG762">
        <f t="shared" si="1212"/>
        <v>0</v>
      </c>
      <c r="AH762">
        <f t="shared" si="1212"/>
        <v>0</v>
      </c>
      <c r="AJ762">
        <f t="shared" ref="AJ762:AU762" si="1213">IF(E762=4.5,1,0)</f>
        <v>0</v>
      </c>
      <c r="AK762">
        <f t="shared" si="1213"/>
        <v>0</v>
      </c>
      <c r="AL762">
        <f t="shared" si="1213"/>
        <v>0</v>
      </c>
      <c r="AM762">
        <f t="shared" si="1213"/>
        <v>0</v>
      </c>
      <c r="AN762">
        <f t="shared" si="1213"/>
        <v>0</v>
      </c>
      <c r="AO762">
        <f t="shared" si="1213"/>
        <v>0</v>
      </c>
      <c r="AP762">
        <f t="shared" si="1213"/>
        <v>0</v>
      </c>
      <c r="AQ762">
        <f t="shared" si="1213"/>
        <v>0</v>
      </c>
      <c r="AR762">
        <f t="shared" si="1213"/>
        <v>0</v>
      </c>
      <c r="AS762">
        <f t="shared" si="1213"/>
        <v>0</v>
      </c>
      <c r="AT762">
        <f t="shared" si="1213"/>
        <v>0</v>
      </c>
      <c r="AU762">
        <f t="shared" si="1213"/>
        <v>0</v>
      </c>
      <c r="BK762" s="346"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5">
      <c r="A763" s="348"/>
      <c r="B763" s="351"/>
      <c r="C763" s="341"/>
      <c r="D763" s="176" t="s">
        <v>42</v>
      </c>
      <c r="E763" s="252"/>
      <c r="F763" s="252"/>
      <c r="G763" s="252"/>
      <c r="H763" s="252"/>
      <c r="I763" s="252"/>
      <c r="J763" s="252"/>
      <c r="K763" s="252"/>
      <c r="L763" s="252"/>
      <c r="M763" s="175"/>
      <c r="N763" s="175"/>
      <c r="O763" s="175"/>
      <c r="P763" s="175"/>
      <c r="Q763" s="183"/>
      <c r="R763" s="35">
        <f>IF(R762&lt;15,0,IF(R762&lt;30,1,IF(R762&lt;45,2,3)))</f>
        <v>0</v>
      </c>
      <c r="S763" s="344"/>
      <c r="AY763" t="str">
        <f t="shared" ref="AY763:BJ763" si="1214">IF(AY764="","",COUNTIF($E764:$P764,AY764))</f>
        <v/>
      </c>
      <c r="AZ763" t="str">
        <f t="shared" si="1214"/>
        <v/>
      </c>
      <c r="BA763" t="str">
        <f t="shared" si="1214"/>
        <v/>
      </c>
      <c r="BB763" t="str">
        <f t="shared" si="1214"/>
        <v/>
      </c>
      <c r="BC763" t="str">
        <f t="shared" si="1214"/>
        <v/>
      </c>
      <c r="BD763" t="str">
        <f t="shared" si="1214"/>
        <v/>
      </c>
      <c r="BE763" t="str">
        <f t="shared" si="1214"/>
        <v/>
      </c>
      <c r="BF763" t="str">
        <f t="shared" si="1214"/>
        <v/>
      </c>
      <c r="BG763" t="str">
        <f t="shared" si="1214"/>
        <v/>
      </c>
      <c r="BH763" t="str">
        <f t="shared" si="1214"/>
        <v/>
      </c>
      <c r="BI763" t="str">
        <f t="shared" si="1214"/>
        <v/>
      </c>
      <c r="BJ763" t="str">
        <f t="shared" si="1214"/>
        <v/>
      </c>
      <c r="BK763" s="346"/>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5">
      <c r="A764" s="349"/>
      <c r="B764" s="352"/>
      <c r="C764" s="342"/>
      <c r="D764" s="177" t="s">
        <v>44</v>
      </c>
      <c r="E764" s="252" t="str">
        <f t="shared" ref="E764:P764" si="1215">IF(E762&gt;0,1,"")</f>
        <v/>
      </c>
      <c r="F764" s="252" t="str">
        <f t="shared" si="1215"/>
        <v/>
      </c>
      <c r="G764" s="252" t="str">
        <f t="shared" si="1215"/>
        <v/>
      </c>
      <c r="H764" s="252" t="str">
        <f t="shared" si="1215"/>
        <v/>
      </c>
      <c r="I764" s="252" t="str">
        <f t="shared" si="1215"/>
        <v/>
      </c>
      <c r="J764" s="252" t="str">
        <f t="shared" si="1215"/>
        <v/>
      </c>
      <c r="K764" s="252" t="str">
        <f t="shared" si="1215"/>
        <v/>
      </c>
      <c r="L764" s="252" t="str">
        <f t="shared" si="1215"/>
        <v/>
      </c>
      <c r="M764" s="175" t="str">
        <f t="shared" si="1215"/>
        <v/>
      </c>
      <c r="N764" s="175" t="str">
        <f t="shared" si="1215"/>
        <v/>
      </c>
      <c r="O764" s="175" t="str">
        <f t="shared" si="1215"/>
        <v/>
      </c>
      <c r="P764" s="175" t="str">
        <f t="shared" si="1215"/>
        <v/>
      </c>
      <c r="Q764" s="184" t="str">
        <f>IF(BK762="","",BK762)</f>
        <v/>
      </c>
      <c r="R764" s="38" t="str">
        <f>IF(BK762="","",BK762)</f>
        <v/>
      </c>
      <c r="S764" s="345"/>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6"/>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5">
      <c r="A765" s="347">
        <v>255</v>
      </c>
      <c r="B765" s="350"/>
      <c r="C765" s="340"/>
      <c r="D765" s="176" t="s">
        <v>38</v>
      </c>
      <c r="E765" s="252"/>
      <c r="F765" s="252"/>
      <c r="G765" s="252"/>
      <c r="H765" s="252"/>
      <c r="I765" s="252"/>
      <c r="J765" s="252"/>
      <c r="K765" s="252"/>
      <c r="L765" s="252"/>
      <c r="M765" s="175"/>
      <c r="N765" s="175"/>
      <c r="O765" s="175"/>
      <c r="P765" s="175"/>
      <c r="Q765" s="183" t="str">
        <f>IF(BK765="","",BX767)</f>
        <v/>
      </c>
      <c r="R765" s="172"/>
      <c r="S765" s="343" t="str">
        <f>IF((COUNTBLANK(E765:Q765)+COUNTBLANK(E766:Q766)+COUNTBLANK(E767:Q767))/3=COUNTBLANK(E765:Q765),"","Bitte alle drei Zeilen ausfüllen")</f>
        <v/>
      </c>
      <c r="W765">
        <f t="shared" ref="W765:AH765" si="1216">IF(E765=4.5,E766,0)</f>
        <v>0</v>
      </c>
      <c r="X765">
        <f t="shared" si="1216"/>
        <v>0</v>
      </c>
      <c r="Y765">
        <f t="shared" si="1216"/>
        <v>0</v>
      </c>
      <c r="Z765">
        <f t="shared" si="1216"/>
        <v>0</v>
      </c>
      <c r="AA765">
        <f t="shared" si="1216"/>
        <v>0</v>
      </c>
      <c r="AB765">
        <f t="shared" si="1216"/>
        <v>0</v>
      </c>
      <c r="AC765">
        <f t="shared" si="1216"/>
        <v>0</v>
      </c>
      <c r="AD765">
        <f t="shared" si="1216"/>
        <v>0</v>
      </c>
      <c r="AE765">
        <f t="shared" si="1216"/>
        <v>0</v>
      </c>
      <c r="AF765">
        <f t="shared" si="1216"/>
        <v>0</v>
      </c>
      <c r="AG765">
        <f t="shared" si="1216"/>
        <v>0</v>
      </c>
      <c r="AH765">
        <f t="shared" si="1216"/>
        <v>0</v>
      </c>
      <c r="AJ765">
        <f t="shared" ref="AJ765:AU765" si="1217">IF(E765=4.5,1,0)</f>
        <v>0</v>
      </c>
      <c r="AK765">
        <f t="shared" si="1217"/>
        <v>0</v>
      </c>
      <c r="AL765">
        <f t="shared" si="1217"/>
        <v>0</v>
      </c>
      <c r="AM765">
        <f t="shared" si="1217"/>
        <v>0</v>
      </c>
      <c r="AN765">
        <f t="shared" si="1217"/>
        <v>0</v>
      </c>
      <c r="AO765">
        <f t="shared" si="1217"/>
        <v>0</v>
      </c>
      <c r="AP765">
        <f t="shared" si="1217"/>
        <v>0</v>
      </c>
      <c r="AQ765">
        <f t="shared" si="1217"/>
        <v>0</v>
      </c>
      <c r="AR765">
        <f t="shared" si="1217"/>
        <v>0</v>
      </c>
      <c r="AS765">
        <f t="shared" si="1217"/>
        <v>0</v>
      </c>
      <c r="AT765">
        <f t="shared" si="1217"/>
        <v>0</v>
      </c>
      <c r="AU765">
        <f t="shared" si="1217"/>
        <v>0</v>
      </c>
      <c r="BK765" s="346"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5">
      <c r="A766" s="348"/>
      <c r="B766" s="351"/>
      <c r="C766" s="341"/>
      <c r="D766" s="176" t="s">
        <v>42</v>
      </c>
      <c r="E766" s="252"/>
      <c r="F766" s="252"/>
      <c r="G766" s="252"/>
      <c r="H766" s="252"/>
      <c r="I766" s="252"/>
      <c r="J766" s="252"/>
      <c r="K766" s="252"/>
      <c r="L766" s="252"/>
      <c r="M766" s="175"/>
      <c r="N766" s="175"/>
      <c r="O766" s="175"/>
      <c r="P766" s="175"/>
      <c r="Q766" s="183"/>
      <c r="R766" s="35">
        <f>IF(R765&lt;15,0,IF(R765&lt;30,1,IF(R765&lt;45,2,3)))</f>
        <v>0</v>
      </c>
      <c r="S766" s="344"/>
      <c r="AY766" t="str">
        <f t="shared" ref="AY766:BJ766" si="1218">IF(AY767="","",COUNTIF($E767:$P767,AY767))</f>
        <v/>
      </c>
      <c r="AZ766" t="str">
        <f t="shared" si="1218"/>
        <v/>
      </c>
      <c r="BA766" t="str">
        <f t="shared" si="1218"/>
        <v/>
      </c>
      <c r="BB766" t="str">
        <f t="shared" si="1218"/>
        <v/>
      </c>
      <c r="BC766" t="str">
        <f t="shared" si="1218"/>
        <v/>
      </c>
      <c r="BD766" t="str">
        <f t="shared" si="1218"/>
        <v/>
      </c>
      <c r="BE766" t="str">
        <f t="shared" si="1218"/>
        <v/>
      </c>
      <c r="BF766" t="str">
        <f t="shared" si="1218"/>
        <v/>
      </c>
      <c r="BG766" t="str">
        <f t="shared" si="1218"/>
        <v/>
      </c>
      <c r="BH766" t="str">
        <f t="shared" si="1218"/>
        <v/>
      </c>
      <c r="BI766" t="str">
        <f t="shared" si="1218"/>
        <v/>
      </c>
      <c r="BJ766" t="str">
        <f t="shared" si="1218"/>
        <v/>
      </c>
      <c r="BK766" s="346"/>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5">
      <c r="A767" s="349"/>
      <c r="B767" s="352"/>
      <c r="C767" s="342"/>
      <c r="D767" s="177" t="s">
        <v>44</v>
      </c>
      <c r="E767" s="252" t="str">
        <f t="shared" ref="E767:P767" si="1219">IF(E765&gt;0,1,"")</f>
        <v/>
      </c>
      <c r="F767" s="252" t="str">
        <f t="shared" si="1219"/>
        <v/>
      </c>
      <c r="G767" s="252" t="str">
        <f t="shared" si="1219"/>
        <v/>
      </c>
      <c r="H767" s="252" t="str">
        <f t="shared" si="1219"/>
        <v/>
      </c>
      <c r="I767" s="252" t="str">
        <f t="shared" si="1219"/>
        <v/>
      </c>
      <c r="J767" s="252" t="str">
        <f t="shared" si="1219"/>
        <v/>
      </c>
      <c r="K767" s="252" t="str">
        <f t="shared" si="1219"/>
        <v/>
      </c>
      <c r="L767" s="252" t="str">
        <f t="shared" si="1219"/>
        <v/>
      </c>
      <c r="M767" s="175" t="str">
        <f t="shared" si="1219"/>
        <v/>
      </c>
      <c r="N767" s="175" t="str">
        <f t="shared" si="1219"/>
        <v/>
      </c>
      <c r="O767" s="175" t="str">
        <f t="shared" si="1219"/>
        <v/>
      </c>
      <c r="P767" s="175" t="str">
        <f t="shared" si="1219"/>
        <v/>
      </c>
      <c r="Q767" s="184" t="str">
        <f>IF(BK765="","",BK765)</f>
        <v/>
      </c>
      <c r="R767" s="38" t="str">
        <f>IF(BK765="","",BK765)</f>
        <v/>
      </c>
      <c r="S767" s="345"/>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6"/>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5">
      <c r="A768" s="347">
        <v>256</v>
      </c>
      <c r="B768" s="350"/>
      <c r="C768" s="340"/>
      <c r="D768" s="176" t="s">
        <v>38</v>
      </c>
      <c r="E768" s="252"/>
      <c r="F768" s="252"/>
      <c r="G768" s="252"/>
      <c r="H768" s="252"/>
      <c r="I768" s="252"/>
      <c r="J768" s="252"/>
      <c r="K768" s="252"/>
      <c r="L768" s="252"/>
      <c r="M768" s="175"/>
      <c r="N768" s="175"/>
      <c r="O768" s="175"/>
      <c r="P768" s="175"/>
      <c r="Q768" s="183" t="str">
        <f>IF(BK768="","",BX770)</f>
        <v/>
      </c>
      <c r="R768" s="172"/>
      <c r="S768" s="343" t="str">
        <f>IF((COUNTBLANK(E768:Q768)+COUNTBLANK(E769:Q769)+COUNTBLANK(E770:Q770))/3=COUNTBLANK(E768:Q768),"","Bitte alle drei Zeilen ausfüllen")</f>
        <v/>
      </c>
      <c r="W768">
        <f t="shared" ref="W768:AH768" si="1220">IF(E768=4.5,E769,0)</f>
        <v>0</v>
      </c>
      <c r="X768">
        <f t="shared" si="1220"/>
        <v>0</v>
      </c>
      <c r="Y768">
        <f t="shared" si="1220"/>
        <v>0</v>
      </c>
      <c r="Z768">
        <f t="shared" si="1220"/>
        <v>0</v>
      </c>
      <c r="AA768">
        <f t="shared" si="1220"/>
        <v>0</v>
      </c>
      <c r="AB768">
        <f t="shared" si="1220"/>
        <v>0</v>
      </c>
      <c r="AC768">
        <f t="shared" si="1220"/>
        <v>0</v>
      </c>
      <c r="AD768">
        <f t="shared" si="1220"/>
        <v>0</v>
      </c>
      <c r="AE768">
        <f t="shared" si="1220"/>
        <v>0</v>
      </c>
      <c r="AF768">
        <f t="shared" si="1220"/>
        <v>0</v>
      </c>
      <c r="AG768">
        <f t="shared" si="1220"/>
        <v>0</v>
      </c>
      <c r="AH768">
        <f t="shared" si="1220"/>
        <v>0</v>
      </c>
      <c r="AJ768">
        <f t="shared" ref="AJ768:AU768" si="1221">IF(E768=4.5,1,0)</f>
        <v>0</v>
      </c>
      <c r="AK768">
        <f t="shared" si="1221"/>
        <v>0</v>
      </c>
      <c r="AL768">
        <f t="shared" si="1221"/>
        <v>0</v>
      </c>
      <c r="AM768">
        <f t="shared" si="1221"/>
        <v>0</v>
      </c>
      <c r="AN768">
        <f t="shared" si="1221"/>
        <v>0</v>
      </c>
      <c r="AO768">
        <f t="shared" si="1221"/>
        <v>0</v>
      </c>
      <c r="AP768">
        <f t="shared" si="1221"/>
        <v>0</v>
      </c>
      <c r="AQ768">
        <f t="shared" si="1221"/>
        <v>0</v>
      </c>
      <c r="AR768">
        <f t="shared" si="1221"/>
        <v>0</v>
      </c>
      <c r="AS768">
        <f t="shared" si="1221"/>
        <v>0</v>
      </c>
      <c r="AT768">
        <f t="shared" si="1221"/>
        <v>0</v>
      </c>
      <c r="AU768">
        <f t="shared" si="1221"/>
        <v>0</v>
      </c>
      <c r="BK768" s="346"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5">
      <c r="A769" s="348"/>
      <c r="B769" s="351"/>
      <c r="C769" s="341"/>
      <c r="D769" s="176" t="s">
        <v>42</v>
      </c>
      <c r="E769" s="252"/>
      <c r="F769" s="252"/>
      <c r="G769" s="252"/>
      <c r="H769" s="252"/>
      <c r="I769" s="252"/>
      <c r="J769" s="252"/>
      <c r="K769" s="252"/>
      <c r="L769" s="252"/>
      <c r="M769" s="175"/>
      <c r="N769" s="175"/>
      <c r="O769" s="175"/>
      <c r="P769" s="175"/>
      <c r="Q769" s="183"/>
      <c r="R769" s="35">
        <f>IF(R768&lt;15,0,IF(R768&lt;30,1,IF(R768&lt;45,2,3)))</f>
        <v>0</v>
      </c>
      <c r="S769" s="344"/>
      <c r="AY769" t="str">
        <f t="shared" ref="AY769:BJ769" si="1222">IF(AY770="","",COUNTIF($E770:$P770,AY770))</f>
        <v/>
      </c>
      <c r="AZ769" t="str">
        <f t="shared" si="1222"/>
        <v/>
      </c>
      <c r="BA769" t="str">
        <f t="shared" si="1222"/>
        <v/>
      </c>
      <c r="BB769" t="str">
        <f t="shared" si="1222"/>
        <v/>
      </c>
      <c r="BC769" t="str">
        <f t="shared" si="1222"/>
        <v/>
      </c>
      <c r="BD769" t="str">
        <f t="shared" si="1222"/>
        <v/>
      </c>
      <c r="BE769" t="str">
        <f t="shared" si="1222"/>
        <v/>
      </c>
      <c r="BF769" t="str">
        <f t="shared" si="1222"/>
        <v/>
      </c>
      <c r="BG769" t="str">
        <f t="shared" si="1222"/>
        <v/>
      </c>
      <c r="BH769" t="str">
        <f t="shared" si="1222"/>
        <v/>
      </c>
      <c r="BI769" t="str">
        <f t="shared" si="1222"/>
        <v/>
      </c>
      <c r="BJ769" t="str">
        <f t="shared" si="1222"/>
        <v/>
      </c>
      <c r="BK769" s="346"/>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5">
      <c r="A770" s="349"/>
      <c r="B770" s="352"/>
      <c r="C770" s="342"/>
      <c r="D770" s="177" t="s">
        <v>44</v>
      </c>
      <c r="E770" s="252" t="str">
        <f t="shared" ref="E770:P770" si="1223">IF(E768&gt;0,1,"")</f>
        <v/>
      </c>
      <c r="F770" s="252" t="str">
        <f t="shared" si="1223"/>
        <v/>
      </c>
      <c r="G770" s="252" t="str">
        <f t="shared" si="1223"/>
        <v/>
      </c>
      <c r="H770" s="252" t="str">
        <f t="shared" si="1223"/>
        <v/>
      </c>
      <c r="I770" s="252" t="str">
        <f t="shared" si="1223"/>
        <v/>
      </c>
      <c r="J770" s="252" t="str">
        <f t="shared" si="1223"/>
        <v/>
      </c>
      <c r="K770" s="252" t="str">
        <f t="shared" si="1223"/>
        <v/>
      </c>
      <c r="L770" s="252" t="str">
        <f t="shared" si="1223"/>
        <v/>
      </c>
      <c r="M770" s="175" t="str">
        <f t="shared" si="1223"/>
        <v/>
      </c>
      <c r="N770" s="175" t="str">
        <f t="shared" si="1223"/>
        <v/>
      </c>
      <c r="O770" s="175" t="str">
        <f t="shared" si="1223"/>
        <v/>
      </c>
      <c r="P770" s="175" t="str">
        <f t="shared" si="1223"/>
        <v/>
      </c>
      <c r="Q770" s="184" t="str">
        <f>IF(BK768="","",BK768)</f>
        <v/>
      </c>
      <c r="R770" s="38" t="str">
        <f>IF(BK768="","",BK768)</f>
        <v/>
      </c>
      <c r="S770" s="345"/>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6"/>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5">
      <c r="A771" s="347">
        <v>257</v>
      </c>
      <c r="B771" s="350"/>
      <c r="C771" s="340"/>
      <c r="D771" s="176" t="s">
        <v>38</v>
      </c>
      <c r="E771" s="252"/>
      <c r="F771" s="252"/>
      <c r="G771" s="252"/>
      <c r="H771" s="252"/>
      <c r="I771" s="252"/>
      <c r="J771" s="252"/>
      <c r="K771" s="252"/>
      <c r="L771" s="252"/>
      <c r="M771" s="175"/>
      <c r="N771" s="175"/>
      <c r="O771" s="175"/>
      <c r="P771" s="175"/>
      <c r="Q771" s="183" t="str">
        <f>IF(BK771="","",BX773)</f>
        <v/>
      </c>
      <c r="R771" s="172"/>
      <c r="S771" s="343" t="str">
        <f>IF((COUNTBLANK(E771:Q771)+COUNTBLANK(E772:Q772)+COUNTBLANK(E773:Q773))/3=COUNTBLANK(E771:Q771),"","Bitte alle drei Zeilen ausfüllen")</f>
        <v/>
      </c>
      <c r="W771">
        <f t="shared" ref="W771:AH771" si="1224">IF(E771=4.5,E772,0)</f>
        <v>0</v>
      </c>
      <c r="X771">
        <f t="shared" si="1224"/>
        <v>0</v>
      </c>
      <c r="Y771">
        <f t="shared" si="1224"/>
        <v>0</v>
      </c>
      <c r="Z771">
        <f t="shared" si="1224"/>
        <v>0</v>
      </c>
      <c r="AA771">
        <f t="shared" si="1224"/>
        <v>0</v>
      </c>
      <c r="AB771">
        <f t="shared" si="1224"/>
        <v>0</v>
      </c>
      <c r="AC771">
        <f t="shared" si="1224"/>
        <v>0</v>
      </c>
      <c r="AD771">
        <f t="shared" si="1224"/>
        <v>0</v>
      </c>
      <c r="AE771">
        <f t="shared" si="1224"/>
        <v>0</v>
      </c>
      <c r="AF771">
        <f t="shared" si="1224"/>
        <v>0</v>
      </c>
      <c r="AG771">
        <f t="shared" si="1224"/>
        <v>0</v>
      </c>
      <c r="AH771">
        <f t="shared" si="1224"/>
        <v>0</v>
      </c>
      <c r="AJ771">
        <f t="shared" ref="AJ771:AU771" si="1225">IF(E771=4.5,1,0)</f>
        <v>0</v>
      </c>
      <c r="AK771">
        <f t="shared" si="1225"/>
        <v>0</v>
      </c>
      <c r="AL771">
        <f t="shared" si="1225"/>
        <v>0</v>
      </c>
      <c r="AM771">
        <f t="shared" si="1225"/>
        <v>0</v>
      </c>
      <c r="AN771">
        <f t="shared" si="1225"/>
        <v>0</v>
      </c>
      <c r="AO771">
        <f t="shared" si="1225"/>
        <v>0</v>
      </c>
      <c r="AP771">
        <f t="shared" si="1225"/>
        <v>0</v>
      </c>
      <c r="AQ771">
        <f t="shared" si="1225"/>
        <v>0</v>
      </c>
      <c r="AR771">
        <f t="shared" si="1225"/>
        <v>0</v>
      </c>
      <c r="AS771">
        <f t="shared" si="1225"/>
        <v>0</v>
      </c>
      <c r="AT771">
        <f t="shared" si="1225"/>
        <v>0</v>
      </c>
      <c r="AU771">
        <f t="shared" si="1225"/>
        <v>0</v>
      </c>
      <c r="BK771" s="346"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5">
      <c r="A772" s="348"/>
      <c r="B772" s="351"/>
      <c r="C772" s="341"/>
      <c r="D772" s="176" t="s">
        <v>42</v>
      </c>
      <c r="E772" s="252"/>
      <c r="F772" s="252"/>
      <c r="G772" s="252"/>
      <c r="H772" s="252"/>
      <c r="I772" s="252"/>
      <c r="J772" s="252"/>
      <c r="K772" s="252"/>
      <c r="L772" s="252"/>
      <c r="M772" s="175"/>
      <c r="N772" s="175"/>
      <c r="O772" s="175"/>
      <c r="P772" s="175"/>
      <c r="Q772" s="183"/>
      <c r="R772" s="35">
        <f>IF(R771&lt;15,0,IF(R771&lt;30,1,IF(R771&lt;45,2,3)))</f>
        <v>0</v>
      </c>
      <c r="S772" s="344"/>
      <c r="AY772" t="str">
        <f t="shared" ref="AY772:BJ772" si="1226">IF(AY773="","",COUNTIF($E773:$P773,AY773))</f>
        <v/>
      </c>
      <c r="AZ772" t="str">
        <f t="shared" si="1226"/>
        <v/>
      </c>
      <c r="BA772" t="str">
        <f t="shared" si="1226"/>
        <v/>
      </c>
      <c r="BB772" t="str">
        <f t="shared" si="1226"/>
        <v/>
      </c>
      <c r="BC772" t="str">
        <f t="shared" si="1226"/>
        <v/>
      </c>
      <c r="BD772" t="str">
        <f t="shared" si="1226"/>
        <v/>
      </c>
      <c r="BE772" t="str">
        <f t="shared" si="1226"/>
        <v/>
      </c>
      <c r="BF772" t="str">
        <f t="shared" si="1226"/>
        <v/>
      </c>
      <c r="BG772" t="str">
        <f t="shared" si="1226"/>
        <v/>
      </c>
      <c r="BH772" t="str">
        <f t="shared" si="1226"/>
        <v/>
      </c>
      <c r="BI772" t="str">
        <f t="shared" si="1226"/>
        <v/>
      </c>
      <c r="BJ772" t="str">
        <f t="shared" si="1226"/>
        <v/>
      </c>
      <c r="BK772" s="346"/>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5">
      <c r="A773" s="349"/>
      <c r="B773" s="352"/>
      <c r="C773" s="342"/>
      <c r="D773" s="177" t="s">
        <v>44</v>
      </c>
      <c r="E773" s="252" t="str">
        <f t="shared" ref="E773:P773" si="1227">IF(E771&gt;0,1,"")</f>
        <v/>
      </c>
      <c r="F773" s="252" t="str">
        <f t="shared" si="1227"/>
        <v/>
      </c>
      <c r="G773" s="252" t="str">
        <f t="shared" si="1227"/>
        <v/>
      </c>
      <c r="H773" s="252" t="str">
        <f t="shared" si="1227"/>
        <v/>
      </c>
      <c r="I773" s="252" t="str">
        <f t="shared" si="1227"/>
        <v/>
      </c>
      <c r="J773" s="252" t="str">
        <f t="shared" si="1227"/>
        <v/>
      </c>
      <c r="K773" s="252" t="str">
        <f t="shared" si="1227"/>
        <v/>
      </c>
      <c r="L773" s="252" t="str">
        <f t="shared" si="1227"/>
        <v/>
      </c>
      <c r="M773" s="175" t="str">
        <f t="shared" si="1227"/>
        <v/>
      </c>
      <c r="N773" s="175" t="str">
        <f t="shared" si="1227"/>
        <v/>
      </c>
      <c r="O773" s="175" t="str">
        <f t="shared" si="1227"/>
        <v/>
      </c>
      <c r="P773" s="175" t="str">
        <f t="shared" si="1227"/>
        <v/>
      </c>
      <c r="Q773" s="184" t="str">
        <f>IF(BK771="","",BK771)</f>
        <v/>
      </c>
      <c r="R773" s="38" t="str">
        <f>IF(BK771="","",BK771)</f>
        <v/>
      </c>
      <c r="S773" s="345"/>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6"/>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5">
      <c r="A774" s="347">
        <v>258</v>
      </c>
      <c r="B774" s="350"/>
      <c r="C774" s="340"/>
      <c r="D774" s="176" t="s">
        <v>38</v>
      </c>
      <c r="E774" s="252"/>
      <c r="F774" s="252"/>
      <c r="G774" s="252"/>
      <c r="H774" s="252"/>
      <c r="I774" s="252"/>
      <c r="J774" s="252"/>
      <c r="K774" s="252"/>
      <c r="L774" s="252"/>
      <c r="M774" s="175"/>
      <c r="N774" s="175"/>
      <c r="O774" s="175"/>
      <c r="P774" s="175"/>
      <c r="Q774" s="183" t="str">
        <f>IF(BK774="","",BX776)</f>
        <v/>
      </c>
      <c r="R774" s="172"/>
      <c r="S774" s="343" t="str">
        <f>IF((COUNTBLANK(E774:Q774)+COUNTBLANK(E775:Q775)+COUNTBLANK(E776:Q776))/3=COUNTBLANK(E774:Q774),"","Bitte alle drei Zeilen ausfüllen")</f>
        <v/>
      </c>
      <c r="W774">
        <f t="shared" ref="W774:AH774" si="1228">IF(E774=4.5,E775,0)</f>
        <v>0</v>
      </c>
      <c r="X774">
        <f t="shared" si="1228"/>
        <v>0</v>
      </c>
      <c r="Y774">
        <f t="shared" si="1228"/>
        <v>0</v>
      </c>
      <c r="Z774">
        <f t="shared" si="1228"/>
        <v>0</v>
      </c>
      <c r="AA774">
        <f t="shared" si="1228"/>
        <v>0</v>
      </c>
      <c r="AB774">
        <f t="shared" si="1228"/>
        <v>0</v>
      </c>
      <c r="AC774">
        <f t="shared" si="1228"/>
        <v>0</v>
      </c>
      <c r="AD774">
        <f t="shared" si="1228"/>
        <v>0</v>
      </c>
      <c r="AE774">
        <f t="shared" si="1228"/>
        <v>0</v>
      </c>
      <c r="AF774">
        <f t="shared" si="1228"/>
        <v>0</v>
      </c>
      <c r="AG774">
        <f t="shared" si="1228"/>
        <v>0</v>
      </c>
      <c r="AH774">
        <f t="shared" si="1228"/>
        <v>0</v>
      </c>
      <c r="AJ774">
        <f t="shared" ref="AJ774:AU774" si="1229">IF(E774=4.5,1,0)</f>
        <v>0</v>
      </c>
      <c r="AK774">
        <f t="shared" si="1229"/>
        <v>0</v>
      </c>
      <c r="AL774">
        <f t="shared" si="1229"/>
        <v>0</v>
      </c>
      <c r="AM774">
        <f t="shared" si="1229"/>
        <v>0</v>
      </c>
      <c r="AN774">
        <f t="shared" si="1229"/>
        <v>0</v>
      </c>
      <c r="AO774">
        <f t="shared" si="1229"/>
        <v>0</v>
      </c>
      <c r="AP774">
        <f t="shared" si="1229"/>
        <v>0</v>
      </c>
      <c r="AQ774">
        <f t="shared" si="1229"/>
        <v>0</v>
      </c>
      <c r="AR774">
        <f t="shared" si="1229"/>
        <v>0</v>
      </c>
      <c r="AS774">
        <f t="shared" si="1229"/>
        <v>0</v>
      </c>
      <c r="AT774">
        <f t="shared" si="1229"/>
        <v>0</v>
      </c>
      <c r="AU774">
        <f t="shared" si="1229"/>
        <v>0</v>
      </c>
      <c r="BK774" s="346"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5">
      <c r="A775" s="348"/>
      <c r="B775" s="351"/>
      <c r="C775" s="341"/>
      <c r="D775" s="176" t="s">
        <v>42</v>
      </c>
      <c r="E775" s="252"/>
      <c r="F775" s="252"/>
      <c r="G775" s="252"/>
      <c r="H775" s="252"/>
      <c r="I775" s="252"/>
      <c r="J775" s="252"/>
      <c r="K775" s="252"/>
      <c r="L775" s="252"/>
      <c r="M775" s="175"/>
      <c r="N775" s="175"/>
      <c r="O775" s="175"/>
      <c r="P775" s="175"/>
      <c r="Q775" s="183"/>
      <c r="R775" s="35">
        <f>IF(R774&lt;15,0,IF(R774&lt;30,1,IF(R774&lt;45,2,3)))</f>
        <v>0</v>
      </c>
      <c r="S775" s="344"/>
      <c r="AY775" t="str">
        <f t="shared" ref="AY775:BJ775" si="1230">IF(AY776="","",COUNTIF($E776:$P776,AY776))</f>
        <v/>
      </c>
      <c r="AZ775" t="str">
        <f t="shared" si="1230"/>
        <v/>
      </c>
      <c r="BA775" t="str">
        <f t="shared" si="1230"/>
        <v/>
      </c>
      <c r="BB775" t="str">
        <f t="shared" si="1230"/>
        <v/>
      </c>
      <c r="BC775" t="str">
        <f t="shared" si="1230"/>
        <v/>
      </c>
      <c r="BD775" t="str">
        <f t="shared" si="1230"/>
        <v/>
      </c>
      <c r="BE775" t="str">
        <f t="shared" si="1230"/>
        <v/>
      </c>
      <c r="BF775" t="str">
        <f t="shared" si="1230"/>
        <v/>
      </c>
      <c r="BG775" t="str">
        <f t="shared" si="1230"/>
        <v/>
      </c>
      <c r="BH775" t="str">
        <f t="shared" si="1230"/>
        <v/>
      </c>
      <c r="BI775" t="str">
        <f t="shared" si="1230"/>
        <v/>
      </c>
      <c r="BJ775" t="str">
        <f t="shared" si="1230"/>
        <v/>
      </c>
      <c r="BK775" s="346"/>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5">
      <c r="A776" s="349"/>
      <c r="B776" s="352"/>
      <c r="C776" s="342"/>
      <c r="D776" s="177" t="s">
        <v>44</v>
      </c>
      <c r="E776" s="252" t="str">
        <f t="shared" ref="E776:P776" si="1231">IF(E774&gt;0,1,"")</f>
        <v/>
      </c>
      <c r="F776" s="252" t="str">
        <f t="shared" si="1231"/>
        <v/>
      </c>
      <c r="G776" s="252" t="str">
        <f t="shared" si="1231"/>
        <v/>
      </c>
      <c r="H776" s="252" t="str">
        <f t="shared" si="1231"/>
        <v/>
      </c>
      <c r="I776" s="252" t="str">
        <f t="shared" si="1231"/>
        <v/>
      </c>
      <c r="J776" s="252" t="str">
        <f t="shared" si="1231"/>
        <v/>
      </c>
      <c r="K776" s="252" t="str">
        <f t="shared" si="1231"/>
        <v/>
      </c>
      <c r="L776" s="252" t="str">
        <f t="shared" si="1231"/>
        <v/>
      </c>
      <c r="M776" s="175" t="str">
        <f t="shared" si="1231"/>
        <v/>
      </c>
      <c r="N776" s="175" t="str">
        <f t="shared" si="1231"/>
        <v/>
      </c>
      <c r="O776" s="175" t="str">
        <f t="shared" si="1231"/>
        <v/>
      </c>
      <c r="P776" s="175" t="str">
        <f t="shared" si="1231"/>
        <v/>
      </c>
      <c r="Q776" s="184" t="str">
        <f>IF(BK774="","",BK774)</f>
        <v/>
      </c>
      <c r="R776" s="38" t="str">
        <f>IF(BK774="","",BK774)</f>
        <v/>
      </c>
      <c r="S776" s="345"/>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6"/>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5">
      <c r="A777" s="347">
        <v>259</v>
      </c>
      <c r="B777" s="350"/>
      <c r="C777" s="340"/>
      <c r="D777" s="176" t="s">
        <v>38</v>
      </c>
      <c r="E777" s="252"/>
      <c r="F777" s="252"/>
      <c r="G777" s="252"/>
      <c r="H777" s="252"/>
      <c r="I777" s="252"/>
      <c r="J777" s="252"/>
      <c r="K777" s="252"/>
      <c r="L777" s="252"/>
      <c r="M777" s="175"/>
      <c r="N777" s="175"/>
      <c r="O777" s="175"/>
      <c r="P777" s="175"/>
      <c r="Q777" s="183" t="str">
        <f>IF(BK777="","",BX779)</f>
        <v/>
      </c>
      <c r="R777" s="172"/>
      <c r="S777" s="343" t="str">
        <f>IF((COUNTBLANK(E777:Q777)+COUNTBLANK(E778:Q778)+COUNTBLANK(E779:Q779))/3=COUNTBLANK(E777:Q777),"","Bitte alle drei Zeilen ausfüllen")</f>
        <v/>
      </c>
      <c r="W777">
        <f t="shared" ref="W777:AH777" si="1232">IF(E777=4.5,E778,0)</f>
        <v>0</v>
      </c>
      <c r="X777">
        <f t="shared" si="1232"/>
        <v>0</v>
      </c>
      <c r="Y777">
        <f t="shared" si="1232"/>
        <v>0</v>
      </c>
      <c r="Z777">
        <f t="shared" si="1232"/>
        <v>0</v>
      </c>
      <c r="AA777">
        <f t="shared" si="1232"/>
        <v>0</v>
      </c>
      <c r="AB777">
        <f t="shared" si="1232"/>
        <v>0</v>
      </c>
      <c r="AC777">
        <f t="shared" si="1232"/>
        <v>0</v>
      </c>
      <c r="AD777">
        <f t="shared" si="1232"/>
        <v>0</v>
      </c>
      <c r="AE777">
        <f t="shared" si="1232"/>
        <v>0</v>
      </c>
      <c r="AF777">
        <f t="shared" si="1232"/>
        <v>0</v>
      </c>
      <c r="AG777">
        <f t="shared" si="1232"/>
        <v>0</v>
      </c>
      <c r="AH777">
        <f t="shared" si="1232"/>
        <v>0</v>
      </c>
      <c r="AJ777">
        <f t="shared" ref="AJ777:AU777" si="1233">IF(E777=4.5,1,0)</f>
        <v>0</v>
      </c>
      <c r="AK777">
        <f t="shared" si="1233"/>
        <v>0</v>
      </c>
      <c r="AL777">
        <f t="shared" si="1233"/>
        <v>0</v>
      </c>
      <c r="AM777">
        <f t="shared" si="1233"/>
        <v>0</v>
      </c>
      <c r="AN777">
        <f t="shared" si="1233"/>
        <v>0</v>
      </c>
      <c r="AO777">
        <f t="shared" si="1233"/>
        <v>0</v>
      </c>
      <c r="AP777">
        <f t="shared" si="1233"/>
        <v>0</v>
      </c>
      <c r="AQ777">
        <f t="shared" si="1233"/>
        <v>0</v>
      </c>
      <c r="AR777">
        <f t="shared" si="1233"/>
        <v>0</v>
      </c>
      <c r="AS777">
        <f t="shared" si="1233"/>
        <v>0</v>
      </c>
      <c r="AT777">
        <f t="shared" si="1233"/>
        <v>0</v>
      </c>
      <c r="AU777">
        <f t="shared" si="1233"/>
        <v>0</v>
      </c>
      <c r="BK777" s="346"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5">
      <c r="A778" s="348"/>
      <c r="B778" s="351"/>
      <c r="C778" s="341"/>
      <c r="D778" s="176" t="s">
        <v>42</v>
      </c>
      <c r="E778" s="252"/>
      <c r="F778" s="252"/>
      <c r="G778" s="252"/>
      <c r="H778" s="252"/>
      <c r="I778" s="252"/>
      <c r="J778" s="252"/>
      <c r="K778" s="252"/>
      <c r="L778" s="252"/>
      <c r="M778" s="175"/>
      <c r="N778" s="175"/>
      <c r="O778" s="175"/>
      <c r="P778" s="175"/>
      <c r="Q778" s="183"/>
      <c r="R778" s="35">
        <f>IF(R777&lt;15,0,IF(R777&lt;30,1,IF(R777&lt;45,2,3)))</f>
        <v>0</v>
      </c>
      <c r="S778" s="344"/>
      <c r="AY778" t="str">
        <f t="shared" ref="AY778:BJ778" si="1234">IF(AY779="","",COUNTIF($E779:$P779,AY779))</f>
        <v/>
      </c>
      <c r="AZ778" t="str">
        <f t="shared" si="1234"/>
        <v/>
      </c>
      <c r="BA778" t="str">
        <f t="shared" si="1234"/>
        <v/>
      </c>
      <c r="BB778" t="str">
        <f t="shared" si="1234"/>
        <v/>
      </c>
      <c r="BC778" t="str">
        <f t="shared" si="1234"/>
        <v/>
      </c>
      <c r="BD778" t="str">
        <f t="shared" si="1234"/>
        <v/>
      </c>
      <c r="BE778" t="str">
        <f t="shared" si="1234"/>
        <v/>
      </c>
      <c r="BF778" t="str">
        <f t="shared" si="1234"/>
        <v/>
      </c>
      <c r="BG778" t="str">
        <f t="shared" si="1234"/>
        <v/>
      </c>
      <c r="BH778" t="str">
        <f t="shared" si="1234"/>
        <v/>
      </c>
      <c r="BI778" t="str">
        <f t="shared" si="1234"/>
        <v/>
      </c>
      <c r="BJ778" t="str">
        <f t="shared" si="1234"/>
        <v/>
      </c>
      <c r="BK778" s="346"/>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5">
      <c r="A779" s="349"/>
      <c r="B779" s="352"/>
      <c r="C779" s="342"/>
      <c r="D779" s="177" t="s">
        <v>44</v>
      </c>
      <c r="E779" s="252" t="str">
        <f t="shared" ref="E779:P779" si="1235">IF(E777&gt;0,1,"")</f>
        <v/>
      </c>
      <c r="F779" s="252" t="str">
        <f t="shared" si="1235"/>
        <v/>
      </c>
      <c r="G779" s="252" t="str">
        <f t="shared" si="1235"/>
        <v/>
      </c>
      <c r="H779" s="252" t="str">
        <f t="shared" si="1235"/>
        <v/>
      </c>
      <c r="I779" s="252" t="str">
        <f t="shared" si="1235"/>
        <v/>
      </c>
      <c r="J779" s="252" t="str">
        <f t="shared" si="1235"/>
        <v/>
      </c>
      <c r="K779" s="252" t="str">
        <f t="shared" si="1235"/>
        <v/>
      </c>
      <c r="L779" s="252" t="str">
        <f t="shared" si="1235"/>
        <v/>
      </c>
      <c r="M779" s="175" t="str">
        <f t="shared" si="1235"/>
        <v/>
      </c>
      <c r="N779" s="175" t="str">
        <f t="shared" si="1235"/>
        <v/>
      </c>
      <c r="O779" s="175" t="str">
        <f t="shared" si="1235"/>
        <v/>
      </c>
      <c r="P779" s="175" t="str">
        <f t="shared" si="1235"/>
        <v/>
      </c>
      <c r="Q779" s="184" t="str">
        <f>IF(BK777="","",BK777)</f>
        <v/>
      </c>
      <c r="R779" s="38" t="str">
        <f>IF(BK777="","",BK777)</f>
        <v/>
      </c>
      <c r="S779" s="345"/>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6"/>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5">
      <c r="A780" s="347">
        <v>260</v>
      </c>
      <c r="B780" s="350"/>
      <c r="C780" s="340"/>
      <c r="D780" s="176" t="s">
        <v>38</v>
      </c>
      <c r="E780" s="252"/>
      <c r="F780" s="252"/>
      <c r="G780" s="252"/>
      <c r="H780" s="252"/>
      <c r="I780" s="252"/>
      <c r="J780" s="252"/>
      <c r="K780" s="252"/>
      <c r="L780" s="252"/>
      <c r="M780" s="175"/>
      <c r="N780" s="175"/>
      <c r="O780" s="175"/>
      <c r="P780" s="175"/>
      <c r="Q780" s="183" t="str">
        <f>IF(BK780="","",BX782)</f>
        <v/>
      </c>
      <c r="R780" s="172"/>
      <c r="S780" s="343" t="str">
        <f>IF((COUNTBLANK(E780:Q780)+COUNTBLANK(E781:Q781)+COUNTBLANK(E782:Q782))/3=COUNTBLANK(E780:Q780),"","Bitte alle drei Zeilen ausfüllen")</f>
        <v/>
      </c>
      <c r="W780">
        <f t="shared" ref="W780:AH780" si="1236">IF(E780=4.5,E781,0)</f>
        <v>0</v>
      </c>
      <c r="X780">
        <f t="shared" si="1236"/>
        <v>0</v>
      </c>
      <c r="Y780">
        <f t="shared" si="1236"/>
        <v>0</v>
      </c>
      <c r="Z780">
        <f t="shared" si="1236"/>
        <v>0</v>
      </c>
      <c r="AA780">
        <f t="shared" si="1236"/>
        <v>0</v>
      </c>
      <c r="AB780">
        <f t="shared" si="1236"/>
        <v>0</v>
      </c>
      <c r="AC780">
        <f t="shared" si="1236"/>
        <v>0</v>
      </c>
      <c r="AD780">
        <f t="shared" si="1236"/>
        <v>0</v>
      </c>
      <c r="AE780">
        <f t="shared" si="1236"/>
        <v>0</v>
      </c>
      <c r="AF780">
        <f t="shared" si="1236"/>
        <v>0</v>
      </c>
      <c r="AG780">
        <f t="shared" si="1236"/>
        <v>0</v>
      </c>
      <c r="AH780">
        <f t="shared" si="1236"/>
        <v>0</v>
      </c>
      <c r="AJ780">
        <f t="shared" ref="AJ780:AU780" si="1237">IF(E780=4.5,1,0)</f>
        <v>0</v>
      </c>
      <c r="AK780">
        <f t="shared" si="1237"/>
        <v>0</v>
      </c>
      <c r="AL780">
        <f t="shared" si="1237"/>
        <v>0</v>
      </c>
      <c r="AM780">
        <f t="shared" si="1237"/>
        <v>0</v>
      </c>
      <c r="AN780">
        <f t="shared" si="1237"/>
        <v>0</v>
      </c>
      <c r="AO780">
        <f t="shared" si="1237"/>
        <v>0</v>
      </c>
      <c r="AP780">
        <f t="shared" si="1237"/>
        <v>0</v>
      </c>
      <c r="AQ780">
        <f t="shared" si="1237"/>
        <v>0</v>
      </c>
      <c r="AR780">
        <f t="shared" si="1237"/>
        <v>0</v>
      </c>
      <c r="AS780">
        <f t="shared" si="1237"/>
        <v>0</v>
      </c>
      <c r="AT780">
        <f t="shared" si="1237"/>
        <v>0</v>
      </c>
      <c r="AU780">
        <f t="shared" si="1237"/>
        <v>0</v>
      </c>
      <c r="BK780" s="346"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5">
      <c r="A781" s="348"/>
      <c r="B781" s="351"/>
      <c r="C781" s="341"/>
      <c r="D781" s="176" t="s">
        <v>42</v>
      </c>
      <c r="E781" s="252"/>
      <c r="F781" s="252"/>
      <c r="G781" s="252"/>
      <c r="H781" s="252"/>
      <c r="I781" s="252"/>
      <c r="J781" s="252"/>
      <c r="K781" s="252"/>
      <c r="L781" s="252"/>
      <c r="M781" s="175"/>
      <c r="N781" s="175"/>
      <c r="O781" s="175"/>
      <c r="P781" s="175"/>
      <c r="Q781" s="183"/>
      <c r="R781" s="35">
        <f>IF(R780&lt;15,0,IF(R780&lt;30,1,IF(R780&lt;45,2,3)))</f>
        <v>0</v>
      </c>
      <c r="S781" s="344"/>
      <c r="AY781" t="str">
        <f t="shared" ref="AY781:BJ781" si="1238">IF(AY782="","",COUNTIF($E782:$P782,AY782))</f>
        <v/>
      </c>
      <c r="AZ781" t="str">
        <f t="shared" si="1238"/>
        <v/>
      </c>
      <c r="BA781" t="str">
        <f t="shared" si="1238"/>
        <v/>
      </c>
      <c r="BB781" t="str">
        <f t="shared" si="1238"/>
        <v/>
      </c>
      <c r="BC781" t="str">
        <f t="shared" si="1238"/>
        <v/>
      </c>
      <c r="BD781" t="str">
        <f t="shared" si="1238"/>
        <v/>
      </c>
      <c r="BE781" t="str">
        <f t="shared" si="1238"/>
        <v/>
      </c>
      <c r="BF781" t="str">
        <f t="shared" si="1238"/>
        <v/>
      </c>
      <c r="BG781" t="str">
        <f t="shared" si="1238"/>
        <v/>
      </c>
      <c r="BH781" t="str">
        <f t="shared" si="1238"/>
        <v/>
      </c>
      <c r="BI781" t="str">
        <f t="shared" si="1238"/>
        <v/>
      </c>
      <c r="BJ781" t="str">
        <f t="shared" si="1238"/>
        <v/>
      </c>
      <c r="BK781" s="346"/>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5">
      <c r="A782" s="349"/>
      <c r="B782" s="352"/>
      <c r="C782" s="342"/>
      <c r="D782" s="177" t="s">
        <v>44</v>
      </c>
      <c r="E782" s="252" t="str">
        <f t="shared" ref="E782:P782" si="1239">IF(E780&gt;0,1,"")</f>
        <v/>
      </c>
      <c r="F782" s="252" t="str">
        <f t="shared" si="1239"/>
        <v/>
      </c>
      <c r="G782" s="252" t="str">
        <f t="shared" si="1239"/>
        <v/>
      </c>
      <c r="H782" s="252" t="str">
        <f t="shared" si="1239"/>
        <v/>
      </c>
      <c r="I782" s="252" t="str">
        <f t="shared" si="1239"/>
        <v/>
      </c>
      <c r="J782" s="252" t="str">
        <f t="shared" si="1239"/>
        <v/>
      </c>
      <c r="K782" s="252" t="str">
        <f t="shared" si="1239"/>
        <v/>
      </c>
      <c r="L782" s="252" t="str">
        <f t="shared" si="1239"/>
        <v/>
      </c>
      <c r="M782" s="175" t="str">
        <f t="shared" si="1239"/>
        <v/>
      </c>
      <c r="N782" s="175" t="str">
        <f t="shared" si="1239"/>
        <v/>
      </c>
      <c r="O782" s="175" t="str">
        <f t="shared" si="1239"/>
        <v/>
      </c>
      <c r="P782" s="175" t="str">
        <f t="shared" si="1239"/>
        <v/>
      </c>
      <c r="Q782" s="184" t="str">
        <f>IF(BK780="","",BK780)</f>
        <v/>
      </c>
      <c r="R782" s="38" t="str">
        <f>IF(BK780="","",BK780)</f>
        <v/>
      </c>
      <c r="S782" s="345"/>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6"/>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5">
      <c r="A783" s="347">
        <v>261</v>
      </c>
      <c r="B783" s="350"/>
      <c r="C783" s="340"/>
      <c r="D783" s="176" t="s">
        <v>38</v>
      </c>
      <c r="E783" s="252"/>
      <c r="F783" s="252"/>
      <c r="G783" s="252"/>
      <c r="H783" s="252"/>
      <c r="I783" s="252"/>
      <c r="J783" s="252"/>
      <c r="K783" s="252"/>
      <c r="L783" s="252"/>
      <c r="M783" s="175"/>
      <c r="N783" s="175"/>
      <c r="O783" s="175"/>
      <c r="P783" s="175"/>
      <c r="Q783" s="183" t="str">
        <f>IF(BK783="","",BX785)</f>
        <v/>
      </c>
      <c r="R783" s="172"/>
      <c r="S783" s="343" t="str">
        <f>IF((COUNTBLANK(E783:Q783)+COUNTBLANK(E784:Q784)+COUNTBLANK(E785:Q785))/3=COUNTBLANK(E783:Q783),"","Bitte alle drei Zeilen ausfüllen")</f>
        <v/>
      </c>
      <c r="W783">
        <f t="shared" ref="W783:AH783" si="1240">IF(E783=4.5,E784,0)</f>
        <v>0</v>
      </c>
      <c r="X783">
        <f t="shared" si="1240"/>
        <v>0</v>
      </c>
      <c r="Y783">
        <f t="shared" si="1240"/>
        <v>0</v>
      </c>
      <c r="Z783">
        <f t="shared" si="1240"/>
        <v>0</v>
      </c>
      <c r="AA783">
        <f t="shared" si="1240"/>
        <v>0</v>
      </c>
      <c r="AB783">
        <f t="shared" si="1240"/>
        <v>0</v>
      </c>
      <c r="AC783">
        <f t="shared" si="1240"/>
        <v>0</v>
      </c>
      <c r="AD783">
        <f t="shared" si="1240"/>
        <v>0</v>
      </c>
      <c r="AE783">
        <f t="shared" si="1240"/>
        <v>0</v>
      </c>
      <c r="AF783">
        <f t="shared" si="1240"/>
        <v>0</v>
      </c>
      <c r="AG783">
        <f t="shared" si="1240"/>
        <v>0</v>
      </c>
      <c r="AH783">
        <f t="shared" si="1240"/>
        <v>0</v>
      </c>
      <c r="AJ783">
        <f t="shared" ref="AJ783:AU783" si="1241">IF(E783=4.5,1,0)</f>
        <v>0</v>
      </c>
      <c r="AK783">
        <f t="shared" si="1241"/>
        <v>0</v>
      </c>
      <c r="AL783">
        <f t="shared" si="1241"/>
        <v>0</v>
      </c>
      <c r="AM783">
        <f t="shared" si="1241"/>
        <v>0</v>
      </c>
      <c r="AN783">
        <f t="shared" si="1241"/>
        <v>0</v>
      </c>
      <c r="AO783">
        <f t="shared" si="1241"/>
        <v>0</v>
      </c>
      <c r="AP783">
        <f t="shared" si="1241"/>
        <v>0</v>
      </c>
      <c r="AQ783">
        <f t="shared" si="1241"/>
        <v>0</v>
      </c>
      <c r="AR783">
        <f t="shared" si="1241"/>
        <v>0</v>
      </c>
      <c r="AS783">
        <f t="shared" si="1241"/>
        <v>0</v>
      </c>
      <c r="AT783">
        <f t="shared" si="1241"/>
        <v>0</v>
      </c>
      <c r="AU783">
        <f t="shared" si="1241"/>
        <v>0</v>
      </c>
      <c r="BK783" s="346"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5">
      <c r="A784" s="348"/>
      <c r="B784" s="351"/>
      <c r="C784" s="341"/>
      <c r="D784" s="176" t="s">
        <v>42</v>
      </c>
      <c r="E784" s="252"/>
      <c r="F784" s="252"/>
      <c r="G784" s="252"/>
      <c r="H784" s="252"/>
      <c r="I784" s="252"/>
      <c r="J784" s="252"/>
      <c r="K784" s="252"/>
      <c r="L784" s="252"/>
      <c r="M784" s="175"/>
      <c r="N784" s="175"/>
      <c r="O784" s="175"/>
      <c r="P784" s="175"/>
      <c r="Q784" s="183"/>
      <c r="R784" s="35">
        <f>IF(R783&lt;15,0,IF(R783&lt;30,1,IF(R783&lt;45,2,3)))</f>
        <v>0</v>
      </c>
      <c r="S784" s="344"/>
      <c r="AY784" t="str">
        <f t="shared" ref="AY784:BJ784" si="1242">IF(AY785="","",COUNTIF($E785:$P785,AY785))</f>
        <v/>
      </c>
      <c r="AZ784" t="str">
        <f t="shared" si="1242"/>
        <v/>
      </c>
      <c r="BA784" t="str">
        <f t="shared" si="1242"/>
        <v/>
      </c>
      <c r="BB784" t="str">
        <f t="shared" si="1242"/>
        <v/>
      </c>
      <c r="BC784" t="str">
        <f t="shared" si="1242"/>
        <v/>
      </c>
      <c r="BD784" t="str">
        <f t="shared" si="1242"/>
        <v/>
      </c>
      <c r="BE784" t="str">
        <f t="shared" si="1242"/>
        <v/>
      </c>
      <c r="BF784" t="str">
        <f t="shared" si="1242"/>
        <v/>
      </c>
      <c r="BG784" t="str">
        <f t="shared" si="1242"/>
        <v/>
      </c>
      <c r="BH784" t="str">
        <f t="shared" si="1242"/>
        <v/>
      </c>
      <c r="BI784" t="str">
        <f t="shared" si="1242"/>
        <v/>
      </c>
      <c r="BJ784" t="str">
        <f t="shared" si="1242"/>
        <v/>
      </c>
      <c r="BK784" s="346"/>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5">
      <c r="A785" s="349"/>
      <c r="B785" s="352"/>
      <c r="C785" s="342"/>
      <c r="D785" s="177" t="s">
        <v>44</v>
      </c>
      <c r="E785" s="252" t="str">
        <f t="shared" ref="E785:P785" si="1243">IF(E783&gt;0,1,"")</f>
        <v/>
      </c>
      <c r="F785" s="252" t="str">
        <f t="shared" si="1243"/>
        <v/>
      </c>
      <c r="G785" s="252" t="str">
        <f t="shared" si="1243"/>
        <v/>
      </c>
      <c r="H785" s="252" t="str">
        <f t="shared" si="1243"/>
        <v/>
      </c>
      <c r="I785" s="252" t="str">
        <f t="shared" si="1243"/>
        <v/>
      </c>
      <c r="J785" s="252" t="str">
        <f t="shared" si="1243"/>
        <v/>
      </c>
      <c r="K785" s="252" t="str">
        <f t="shared" si="1243"/>
        <v/>
      </c>
      <c r="L785" s="252" t="str">
        <f t="shared" si="1243"/>
        <v/>
      </c>
      <c r="M785" s="175" t="str">
        <f t="shared" si="1243"/>
        <v/>
      </c>
      <c r="N785" s="175" t="str">
        <f t="shared" si="1243"/>
        <v/>
      </c>
      <c r="O785" s="175" t="str">
        <f t="shared" si="1243"/>
        <v/>
      </c>
      <c r="P785" s="175" t="str">
        <f t="shared" si="1243"/>
        <v/>
      </c>
      <c r="Q785" s="184" t="str">
        <f>IF(BK783="","",BK783)</f>
        <v/>
      </c>
      <c r="R785" s="38" t="str">
        <f>IF(BK783="","",BK783)</f>
        <v/>
      </c>
      <c r="S785" s="345"/>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6"/>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5">
      <c r="A786" s="347">
        <v>262</v>
      </c>
      <c r="B786" s="350"/>
      <c r="C786" s="340"/>
      <c r="D786" s="176" t="s">
        <v>38</v>
      </c>
      <c r="E786" s="252"/>
      <c r="F786" s="252"/>
      <c r="G786" s="252"/>
      <c r="H786" s="252"/>
      <c r="I786" s="252"/>
      <c r="J786" s="252"/>
      <c r="K786" s="252"/>
      <c r="L786" s="252"/>
      <c r="M786" s="175"/>
      <c r="N786" s="175"/>
      <c r="O786" s="175"/>
      <c r="P786" s="175"/>
      <c r="Q786" s="183" t="str">
        <f>IF(BK786="","",BX788)</f>
        <v/>
      </c>
      <c r="R786" s="172"/>
      <c r="S786" s="343" t="str">
        <f>IF((COUNTBLANK(E786:Q786)+COUNTBLANK(E787:Q787)+COUNTBLANK(E788:Q788))/3=COUNTBLANK(E786:Q786),"","Bitte alle drei Zeilen ausfüllen")</f>
        <v/>
      </c>
      <c r="W786">
        <f t="shared" ref="W786:AH786" si="1244">IF(E786=4.5,E787,0)</f>
        <v>0</v>
      </c>
      <c r="X786">
        <f t="shared" si="1244"/>
        <v>0</v>
      </c>
      <c r="Y786">
        <f t="shared" si="1244"/>
        <v>0</v>
      </c>
      <c r="Z786">
        <f t="shared" si="1244"/>
        <v>0</v>
      </c>
      <c r="AA786">
        <f t="shared" si="1244"/>
        <v>0</v>
      </c>
      <c r="AB786">
        <f t="shared" si="1244"/>
        <v>0</v>
      </c>
      <c r="AC786">
        <f t="shared" si="1244"/>
        <v>0</v>
      </c>
      <c r="AD786">
        <f t="shared" si="1244"/>
        <v>0</v>
      </c>
      <c r="AE786">
        <f t="shared" si="1244"/>
        <v>0</v>
      </c>
      <c r="AF786">
        <f t="shared" si="1244"/>
        <v>0</v>
      </c>
      <c r="AG786">
        <f t="shared" si="1244"/>
        <v>0</v>
      </c>
      <c r="AH786">
        <f t="shared" si="1244"/>
        <v>0</v>
      </c>
      <c r="AJ786">
        <f t="shared" ref="AJ786:AU786" si="1245">IF(E786=4.5,1,0)</f>
        <v>0</v>
      </c>
      <c r="AK786">
        <f t="shared" si="1245"/>
        <v>0</v>
      </c>
      <c r="AL786">
        <f t="shared" si="1245"/>
        <v>0</v>
      </c>
      <c r="AM786">
        <f t="shared" si="1245"/>
        <v>0</v>
      </c>
      <c r="AN786">
        <f t="shared" si="1245"/>
        <v>0</v>
      </c>
      <c r="AO786">
        <f t="shared" si="1245"/>
        <v>0</v>
      </c>
      <c r="AP786">
        <f t="shared" si="1245"/>
        <v>0</v>
      </c>
      <c r="AQ786">
        <f t="shared" si="1245"/>
        <v>0</v>
      </c>
      <c r="AR786">
        <f t="shared" si="1245"/>
        <v>0</v>
      </c>
      <c r="AS786">
        <f t="shared" si="1245"/>
        <v>0</v>
      </c>
      <c r="AT786">
        <f t="shared" si="1245"/>
        <v>0</v>
      </c>
      <c r="AU786">
        <f t="shared" si="1245"/>
        <v>0</v>
      </c>
      <c r="BK786" s="346"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5">
      <c r="A787" s="348"/>
      <c r="B787" s="351"/>
      <c r="C787" s="341"/>
      <c r="D787" s="176" t="s">
        <v>42</v>
      </c>
      <c r="E787" s="252"/>
      <c r="F787" s="252"/>
      <c r="G787" s="252"/>
      <c r="H787" s="252"/>
      <c r="I787" s="252"/>
      <c r="J787" s="252"/>
      <c r="K787" s="252"/>
      <c r="L787" s="252"/>
      <c r="M787" s="175"/>
      <c r="N787" s="175"/>
      <c r="O787" s="175"/>
      <c r="P787" s="175"/>
      <c r="Q787" s="183"/>
      <c r="R787" s="35">
        <f>IF(R786&lt;15,0,IF(R786&lt;30,1,IF(R786&lt;45,2,3)))</f>
        <v>0</v>
      </c>
      <c r="S787" s="344"/>
      <c r="AY787" t="str">
        <f t="shared" ref="AY787:BJ787" si="1246">IF(AY788="","",COUNTIF($E788:$P788,AY788))</f>
        <v/>
      </c>
      <c r="AZ787" t="str">
        <f t="shared" si="1246"/>
        <v/>
      </c>
      <c r="BA787" t="str">
        <f t="shared" si="1246"/>
        <v/>
      </c>
      <c r="BB787" t="str">
        <f t="shared" si="1246"/>
        <v/>
      </c>
      <c r="BC787" t="str">
        <f t="shared" si="1246"/>
        <v/>
      </c>
      <c r="BD787" t="str">
        <f t="shared" si="1246"/>
        <v/>
      </c>
      <c r="BE787" t="str">
        <f t="shared" si="1246"/>
        <v/>
      </c>
      <c r="BF787" t="str">
        <f t="shared" si="1246"/>
        <v/>
      </c>
      <c r="BG787" t="str">
        <f t="shared" si="1246"/>
        <v/>
      </c>
      <c r="BH787" t="str">
        <f t="shared" si="1246"/>
        <v/>
      </c>
      <c r="BI787" t="str">
        <f t="shared" si="1246"/>
        <v/>
      </c>
      <c r="BJ787" t="str">
        <f t="shared" si="1246"/>
        <v/>
      </c>
      <c r="BK787" s="346"/>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5">
      <c r="A788" s="349"/>
      <c r="B788" s="352"/>
      <c r="C788" s="342"/>
      <c r="D788" s="177" t="s">
        <v>44</v>
      </c>
      <c r="E788" s="252" t="str">
        <f t="shared" ref="E788:P788" si="1247">IF(E786&gt;0,1,"")</f>
        <v/>
      </c>
      <c r="F788" s="252" t="str">
        <f t="shared" si="1247"/>
        <v/>
      </c>
      <c r="G788" s="252" t="str">
        <f t="shared" si="1247"/>
        <v/>
      </c>
      <c r="H788" s="252" t="str">
        <f t="shared" si="1247"/>
        <v/>
      </c>
      <c r="I788" s="252" t="str">
        <f t="shared" si="1247"/>
        <v/>
      </c>
      <c r="J788" s="252" t="str">
        <f t="shared" si="1247"/>
        <v/>
      </c>
      <c r="K788" s="252" t="str">
        <f t="shared" si="1247"/>
        <v/>
      </c>
      <c r="L788" s="252" t="str">
        <f t="shared" si="1247"/>
        <v/>
      </c>
      <c r="M788" s="175" t="str">
        <f t="shared" si="1247"/>
        <v/>
      </c>
      <c r="N788" s="175" t="str">
        <f t="shared" si="1247"/>
        <v/>
      </c>
      <c r="O788" s="175" t="str">
        <f t="shared" si="1247"/>
        <v/>
      </c>
      <c r="P788" s="175" t="str">
        <f t="shared" si="1247"/>
        <v/>
      </c>
      <c r="Q788" s="184" t="str">
        <f>IF(BK786="","",BK786)</f>
        <v/>
      </c>
      <c r="R788" s="38" t="str">
        <f>IF(BK786="","",BK786)</f>
        <v/>
      </c>
      <c r="S788" s="345"/>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6"/>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5">
      <c r="A789" s="347">
        <v>263</v>
      </c>
      <c r="B789" s="350"/>
      <c r="C789" s="340"/>
      <c r="D789" s="176" t="s">
        <v>38</v>
      </c>
      <c r="E789" s="252"/>
      <c r="F789" s="252"/>
      <c r="G789" s="252"/>
      <c r="H789" s="252"/>
      <c r="I789" s="252"/>
      <c r="J789" s="252"/>
      <c r="K789" s="252"/>
      <c r="L789" s="252"/>
      <c r="M789" s="175"/>
      <c r="N789" s="175"/>
      <c r="O789" s="175"/>
      <c r="P789" s="175"/>
      <c r="Q789" s="183" t="str">
        <f>IF(BK789="","",BX791)</f>
        <v/>
      </c>
      <c r="R789" s="172"/>
      <c r="S789" s="343" t="str">
        <f>IF((COUNTBLANK(E789:Q789)+COUNTBLANK(E790:Q790)+COUNTBLANK(E791:Q791))/3=COUNTBLANK(E789:Q789),"","Bitte alle drei Zeilen ausfüllen")</f>
        <v/>
      </c>
      <c r="W789">
        <f t="shared" ref="W789:AH789" si="1248">IF(E789=4.5,E790,0)</f>
        <v>0</v>
      </c>
      <c r="X789">
        <f t="shared" si="1248"/>
        <v>0</v>
      </c>
      <c r="Y789">
        <f t="shared" si="1248"/>
        <v>0</v>
      </c>
      <c r="Z789">
        <f t="shared" si="1248"/>
        <v>0</v>
      </c>
      <c r="AA789">
        <f t="shared" si="1248"/>
        <v>0</v>
      </c>
      <c r="AB789">
        <f t="shared" si="1248"/>
        <v>0</v>
      </c>
      <c r="AC789">
        <f t="shared" si="1248"/>
        <v>0</v>
      </c>
      <c r="AD789">
        <f t="shared" si="1248"/>
        <v>0</v>
      </c>
      <c r="AE789">
        <f t="shared" si="1248"/>
        <v>0</v>
      </c>
      <c r="AF789">
        <f t="shared" si="1248"/>
        <v>0</v>
      </c>
      <c r="AG789">
        <f t="shared" si="1248"/>
        <v>0</v>
      </c>
      <c r="AH789">
        <f t="shared" si="1248"/>
        <v>0</v>
      </c>
      <c r="AJ789">
        <f t="shared" ref="AJ789:AU789" si="1249">IF(E789=4.5,1,0)</f>
        <v>0</v>
      </c>
      <c r="AK789">
        <f t="shared" si="1249"/>
        <v>0</v>
      </c>
      <c r="AL789">
        <f t="shared" si="1249"/>
        <v>0</v>
      </c>
      <c r="AM789">
        <f t="shared" si="1249"/>
        <v>0</v>
      </c>
      <c r="AN789">
        <f t="shared" si="1249"/>
        <v>0</v>
      </c>
      <c r="AO789">
        <f t="shared" si="1249"/>
        <v>0</v>
      </c>
      <c r="AP789">
        <f t="shared" si="1249"/>
        <v>0</v>
      </c>
      <c r="AQ789">
        <f t="shared" si="1249"/>
        <v>0</v>
      </c>
      <c r="AR789">
        <f t="shared" si="1249"/>
        <v>0</v>
      </c>
      <c r="AS789">
        <f t="shared" si="1249"/>
        <v>0</v>
      </c>
      <c r="AT789">
        <f t="shared" si="1249"/>
        <v>0</v>
      </c>
      <c r="AU789">
        <f t="shared" si="1249"/>
        <v>0</v>
      </c>
      <c r="BK789" s="346"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5">
      <c r="A790" s="348"/>
      <c r="B790" s="351"/>
      <c r="C790" s="341"/>
      <c r="D790" s="176" t="s">
        <v>42</v>
      </c>
      <c r="E790" s="252"/>
      <c r="F790" s="252"/>
      <c r="G790" s="252"/>
      <c r="H790" s="252"/>
      <c r="I790" s="252"/>
      <c r="J790" s="252"/>
      <c r="K790" s="252"/>
      <c r="L790" s="252"/>
      <c r="M790" s="175"/>
      <c r="N790" s="175"/>
      <c r="O790" s="175"/>
      <c r="P790" s="175"/>
      <c r="Q790" s="183"/>
      <c r="R790" s="35">
        <f>IF(R789&lt;15,0,IF(R789&lt;30,1,IF(R789&lt;45,2,3)))</f>
        <v>0</v>
      </c>
      <c r="S790" s="344"/>
      <c r="AY790" t="str">
        <f t="shared" ref="AY790:BJ790" si="1250">IF(AY791="","",COUNTIF($E791:$P791,AY791))</f>
        <v/>
      </c>
      <c r="AZ790" t="str">
        <f t="shared" si="1250"/>
        <v/>
      </c>
      <c r="BA790" t="str">
        <f t="shared" si="1250"/>
        <v/>
      </c>
      <c r="BB790" t="str">
        <f t="shared" si="1250"/>
        <v/>
      </c>
      <c r="BC790" t="str">
        <f t="shared" si="1250"/>
        <v/>
      </c>
      <c r="BD790" t="str">
        <f t="shared" si="1250"/>
        <v/>
      </c>
      <c r="BE790" t="str">
        <f t="shared" si="1250"/>
        <v/>
      </c>
      <c r="BF790" t="str">
        <f t="shared" si="1250"/>
        <v/>
      </c>
      <c r="BG790" t="str">
        <f t="shared" si="1250"/>
        <v/>
      </c>
      <c r="BH790" t="str">
        <f t="shared" si="1250"/>
        <v/>
      </c>
      <c r="BI790" t="str">
        <f t="shared" si="1250"/>
        <v/>
      </c>
      <c r="BJ790" t="str">
        <f t="shared" si="1250"/>
        <v/>
      </c>
      <c r="BK790" s="346"/>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5">
      <c r="A791" s="349"/>
      <c r="B791" s="352"/>
      <c r="C791" s="342"/>
      <c r="D791" s="177" t="s">
        <v>44</v>
      </c>
      <c r="E791" s="252" t="str">
        <f t="shared" ref="E791:P791" si="1251">IF(E789&gt;0,1,"")</f>
        <v/>
      </c>
      <c r="F791" s="252" t="str">
        <f t="shared" si="1251"/>
        <v/>
      </c>
      <c r="G791" s="252" t="str">
        <f t="shared" si="1251"/>
        <v/>
      </c>
      <c r="H791" s="252" t="str">
        <f t="shared" si="1251"/>
        <v/>
      </c>
      <c r="I791" s="252" t="str">
        <f t="shared" si="1251"/>
        <v/>
      </c>
      <c r="J791" s="252" t="str">
        <f t="shared" si="1251"/>
        <v/>
      </c>
      <c r="K791" s="252" t="str">
        <f t="shared" si="1251"/>
        <v/>
      </c>
      <c r="L791" s="252" t="str">
        <f t="shared" si="1251"/>
        <v/>
      </c>
      <c r="M791" s="175" t="str">
        <f t="shared" si="1251"/>
        <v/>
      </c>
      <c r="N791" s="175" t="str">
        <f t="shared" si="1251"/>
        <v/>
      </c>
      <c r="O791" s="175" t="str">
        <f t="shared" si="1251"/>
        <v/>
      </c>
      <c r="P791" s="175" t="str">
        <f t="shared" si="1251"/>
        <v/>
      </c>
      <c r="Q791" s="184" t="str">
        <f>IF(BK789="","",BK789)</f>
        <v/>
      </c>
      <c r="R791" s="38" t="str">
        <f>IF(BK789="","",BK789)</f>
        <v/>
      </c>
      <c r="S791" s="345"/>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6"/>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5">
      <c r="A792" s="347">
        <v>264</v>
      </c>
      <c r="B792" s="350"/>
      <c r="C792" s="340"/>
      <c r="D792" s="176" t="s">
        <v>38</v>
      </c>
      <c r="E792" s="252"/>
      <c r="F792" s="252"/>
      <c r="G792" s="252"/>
      <c r="H792" s="252"/>
      <c r="I792" s="252"/>
      <c r="J792" s="252"/>
      <c r="K792" s="252"/>
      <c r="L792" s="252"/>
      <c r="M792" s="175"/>
      <c r="N792" s="175"/>
      <c r="O792" s="175"/>
      <c r="P792" s="175"/>
      <c r="Q792" s="183" t="str">
        <f>IF(BK792="","",BX794)</f>
        <v/>
      </c>
      <c r="R792" s="172"/>
      <c r="S792" s="343" t="str">
        <f>IF((COUNTBLANK(E792:Q792)+COUNTBLANK(E793:Q793)+COUNTBLANK(E794:Q794))/3=COUNTBLANK(E792:Q792),"","Bitte alle drei Zeilen ausfüllen")</f>
        <v/>
      </c>
      <c r="W792">
        <f t="shared" ref="W792:AH792" si="1252">IF(E792=4.5,E793,0)</f>
        <v>0</v>
      </c>
      <c r="X792">
        <f t="shared" si="1252"/>
        <v>0</v>
      </c>
      <c r="Y792">
        <f t="shared" si="1252"/>
        <v>0</v>
      </c>
      <c r="Z792">
        <f t="shared" si="1252"/>
        <v>0</v>
      </c>
      <c r="AA792">
        <f t="shared" si="1252"/>
        <v>0</v>
      </c>
      <c r="AB792">
        <f t="shared" si="1252"/>
        <v>0</v>
      </c>
      <c r="AC792">
        <f t="shared" si="1252"/>
        <v>0</v>
      </c>
      <c r="AD792">
        <f t="shared" si="1252"/>
        <v>0</v>
      </c>
      <c r="AE792">
        <f t="shared" si="1252"/>
        <v>0</v>
      </c>
      <c r="AF792">
        <f t="shared" si="1252"/>
        <v>0</v>
      </c>
      <c r="AG792">
        <f t="shared" si="1252"/>
        <v>0</v>
      </c>
      <c r="AH792">
        <f t="shared" si="1252"/>
        <v>0</v>
      </c>
      <c r="AJ792">
        <f t="shared" ref="AJ792:AU792" si="1253">IF(E792=4.5,1,0)</f>
        <v>0</v>
      </c>
      <c r="AK792">
        <f t="shared" si="1253"/>
        <v>0</v>
      </c>
      <c r="AL792">
        <f t="shared" si="1253"/>
        <v>0</v>
      </c>
      <c r="AM792">
        <f t="shared" si="1253"/>
        <v>0</v>
      </c>
      <c r="AN792">
        <f t="shared" si="1253"/>
        <v>0</v>
      </c>
      <c r="AO792">
        <f t="shared" si="1253"/>
        <v>0</v>
      </c>
      <c r="AP792">
        <f t="shared" si="1253"/>
        <v>0</v>
      </c>
      <c r="AQ792">
        <f t="shared" si="1253"/>
        <v>0</v>
      </c>
      <c r="AR792">
        <f t="shared" si="1253"/>
        <v>0</v>
      </c>
      <c r="AS792">
        <f t="shared" si="1253"/>
        <v>0</v>
      </c>
      <c r="AT792">
        <f t="shared" si="1253"/>
        <v>0</v>
      </c>
      <c r="AU792">
        <f t="shared" si="1253"/>
        <v>0</v>
      </c>
      <c r="BK792" s="346"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5">
      <c r="A793" s="348"/>
      <c r="B793" s="351"/>
      <c r="C793" s="341"/>
      <c r="D793" s="176" t="s">
        <v>42</v>
      </c>
      <c r="E793" s="252"/>
      <c r="F793" s="252"/>
      <c r="G793" s="252"/>
      <c r="H793" s="252"/>
      <c r="I793" s="252"/>
      <c r="J793" s="252"/>
      <c r="K793" s="252"/>
      <c r="L793" s="252"/>
      <c r="M793" s="175"/>
      <c r="N793" s="175"/>
      <c r="O793" s="175"/>
      <c r="P793" s="175"/>
      <c r="Q793" s="183"/>
      <c r="R793" s="35">
        <f>IF(R792&lt;15,0,IF(R792&lt;30,1,IF(R792&lt;45,2,3)))</f>
        <v>0</v>
      </c>
      <c r="S793" s="344"/>
      <c r="AY793" t="str">
        <f t="shared" ref="AY793:BJ793" si="1254">IF(AY794="","",COUNTIF($E794:$P794,AY794))</f>
        <v/>
      </c>
      <c r="AZ793" t="str">
        <f t="shared" si="1254"/>
        <v/>
      </c>
      <c r="BA793" t="str">
        <f t="shared" si="1254"/>
        <v/>
      </c>
      <c r="BB793" t="str">
        <f t="shared" si="1254"/>
        <v/>
      </c>
      <c r="BC793" t="str">
        <f t="shared" si="1254"/>
        <v/>
      </c>
      <c r="BD793" t="str">
        <f t="shared" si="1254"/>
        <v/>
      </c>
      <c r="BE793" t="str">
        <f t="shared" si="1254"/>
        <v/>
      </c>
      <c r="BF793" t="str">
        <f t="shared" si="1254"/>
        <v/>
      </c>
      <c r="BG793" t="str">
        <f t="shared" si="1254"/>
        <v/>
      </c>
      <c r="BH793" t="str">
        <f t="shared" si="1254"/>
        <v/>
      </c>
      <c r="BI793" t="str">
        <f t="shared" si="1254"/>
        <v/>
      </c>
      <c r="BJ793" t="str">
        <f t="shared" si="1254"/>
        <v/>
      </c>
      <c r="BK793" s="346"/>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5">
      <c r="A794" s="349"/>
      <c r="B794" s="352"/>
      <c r="C794" s="342"/>
      <c r="D794" s="177" t="s">
        <v>44</v>
      </c>
      <c r="E794" s="252" t="str">
        <f t="shared" ref="E794:P794" si="1255">IF(E792&gt;0,1,"")</f>
        <v/>
      </c>
      <c r="F794" s="252" t="str">
        <f t="shared" si="1255"/>
        <v/>
      </c>
      <c r="G794" s="252" t="str">
        <f t="shared" si="1255"/>
        <v/>
      </c>
      <c r="H794" s="252" t="str">
        <f t="shared" si="1255"/>
        <v/>
      </c>
      <c r="I794" s="252" t="str">
        <f t="shared" si="1255"/>
        <v/>
      </c>
      <c r="J794" s="252" t="str">
        <f t="shared" si="1255"/>
        <v/>
      </c>
      <c r="K794" s="252" t="str">
        <f t="shared" si="1255"/>
        <v/>
      </c>
      <c r="L794" s="252" t="str">
        <f t="shared" si="1255"/>
        <v/>
      </c>
      <c r="M794" s="175" t="str">
        <f t="shared" si="1255"/>
        <v/>
      </c>
      <c r="N794" s="175" t="str">
        <f t="shared" si="1255"/>
        <v/>
      </c>
      <c r="O794" s="175" t="str">
        <f t="shared" si="1255"/>
        <v/>
      </c>
      <c r="P794" s="175" t="str">
        <f t="shared" si="1255"/>
        <v/>
      </c>
      <c r="Q794" s="184" t="str">
        <f>IF(BK792="","",BK792)</f>
        <v/>
      </c>
      <c r="R794" s="38" t="str">
        <f>IF(BK792="","",BK792)</f>
        <v/>
      </c>
      <c r="S794" s="345"/>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6"/>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5">
      <c r="A795" s="347">
        <v>265</v>
      </c>
      <c r="B795" s="350"/>
      <c r="C795" s="340"/>
      <c r="D795" s="176" t="s">
        <v>38</v>
      </c>
      <c r="E795" s="252"/>
      <c r="F795" s="252"/>
      <c r="G795" s="252"/>
      <c r="H795" s="252"/>
      <c r="I795" s="252"/>
      <c r="J795" s="252"/>
      <c r="K795" s="252"/>
      <c r="L795" s="252"/>
      <c r="M795" s="175"/>
      <c r="N795" s="175"/>
      <c r="O795" s="175"/>
      <c r="P795" s="175"/>
      <c r="Q795" s="183" t="str">
        <f>IF(BK795="","",BX797)</f>
        <v/>
      </c>
      <c r="R795" s="172"/>
      <c r="S795" s="343" t="str">
        <f>IF((COUNTBLANK(E795:Q795)+COUNTBLANK(E796:Q796)+COUNTBLANK(E797:Q797))/3=COUNTBLANK(E795:Q795),"","Bitte alle drei Zeilen ausfüllen")</f>
        <v/>
      </c>
      <c r="W795">
        <f t="shared" ref="W795:AH795" si="1256">IF(E795=4.5,E796,0)</f>
        <v>0</v>
      </c>
      <c r="X795">
        <f t="shared" si="1256"/>
        <v>0</v>
      </c>
      <c r="Y795">
        <f t="shared" si="1256"/>
        <v>0</v>
      </c>
      <c r="Z795">
        <f t="shared" si="1256"/>
        <v>0</v>
      </c>
      <c r="AA795">
        <f t="shared" si="1256"/>
        <v>0</v>
      </c>
      <c r="AB795">
        <f t="shared" si="1256"/>
        <v>0</v>
      </c>
      <c r="AC795">
        <f t="shared" si="1256"/>
        <v>0</v>
      </c>
      <c r="AD795">
        <f t="shared" si="1256"/>
        <v>0</v>
      </c>
      <c r="AE795">
        <f t="shared" si="1256"/>
        <v>0</v>
      </c>
      <c r="AF795">
        <f t="shared" si="1256"/>
        <v>0</v>
      </c>
      <c r="AG795">
        <f t="shared" si="1256"/>
        <v>0</v>
      </c>
      <c r="AH795">
        <f t="shared" si="1256"/>
        <v>0</v>
      </c>
      <c r="AJ795">
        <f t="shared" ref="AJ795:AU795" si="1257">IF(E795=4.5,1,0)</f>
        <v>0</v>
      </c>
      <c r="AK795">
        <f t="shared" si="1257"/>
        <v>0</v>
      </c>
      <c r="AL795">
        <f t="shared" si="1257"/>
        <v>0</v>
      </c>
      <c r="AM795">
        <f t="shared" si="1257"/>
        <v>0</v>
      </c>
      <c r="AN795">
        <f t="shared" si="1257"/>
        <v>0</v>
      </c>
      <c r="AO795">
        <f t="shared" si="1257"/>
        <v>0</v>
      </c>
      <c r="AP795">
        <f t="shared" si="1257"/>
        <v>0</v>
      </c>
      <c r="AQ795">
        <f t="shared" si="1257"/>
        <v>0</v>
      </c>
      <c r="AR795">
        <f t="shared" si="1257"/>
        <v>0</v>
      </c>
      <c r="AS795">
        <f t="shared" si="1257"/>
        <v>0</v>
      </c>
      <c r="AT795">
        <f t="shared" si="1257"/>
        <v>0</v>
      </c>
      <c r="AU795">
        <f t="shared" si="1257"/>
        <v>0</v>
      </c>
      <c r="BK795" s="346"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5">
      <c r="A796" s="348"/>
      <c r="B796" s="351"/>
      <c r="C796" s="341"/>
      <c r="D796" s="176" t="s">
        <v>42</v>
      </c>
      <c r="E796" s="252"/>
      <c r="F796" s="252"/>
      <c r="G796" s="252"/>
      <c r="H796" s="252"/>
      <c r="I796" s="252"/>
      <c r="J796" s="252"/>
      <c r="K796" s="252"/>
      <c r="L796" s="252"/>
      <c r="M796" s="175"/>
      <c r="N796" s="175"/>
      <c r="O796" s="175"/>
      <c r="P796" s="175"/>
      <c r="Q796" s="183"/>
      <c r="R796" s="35">
        <f>IF(R795&lt;15,0,IF(R795&lt;30,1,IF(R795&lt;45,2,3)))</f>
        <v>0</v>
      </c>
      <c r="S796" s="344"/>
      <c r="AY796" t="str">
        <f t="shared" ref="AY796:BJ796" si="1258">IF(AY797="","",COUNTIF($E797:$P797,AY797))</f>
        <v/>
      </c>
      <c r="AZ796" t="str">
        <f t="shared" si="1258"/>
        <v/>
      </c>
      <c r="BA796" t="str">
        <f t="shared" si="1258"/>
        <v/>
      </c>
      <c r="BB796" t="str">
        <f t="shared" si="1258"/>
        <v/>
      </c>
      <c r="BC796" t="str">
        <f t="shared" si="1258"/>
        <v/>
      </c>
      <c r="BD796" t="str">
        <f t="shared" si="1258"/>
        <v/>
      </c>
      <c r="BE796" t="str">
        <f t="shared" si="1258"/>
        <v/>
      </c>
      <c r="BF796" t="str">
        <f t="shared" si="1258"/>
        <v/>
      </c>
      <c r="BG796" t="str">
        <f t="shared" si="1258"/>
        <v/>
      </c>
      <c r="BH796" t="str">
        <f t="shared" si="1258"/>
        <v/>
      </c>
      <c r="BI796" t="str">
        <f t="shared" si="1258"/>
        <v/>
      </c>
      <c r="BJ796" t="str">
        <f t="shared" si="1258"/>
        <v/>
      </c>
      <c r="BK796" s="346"/>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5">
      <c r="A797" s="349"/>
      <c r="B797" s="352"/>
      <c r="C797" s="342"/>
      <c r="D797" s="177" t="s">
        <v>44</v>
      </c>
      <c r="E797" s="252" t="str">
        <f t="shared" ref="E797:P797" si="1259">IF(E795&gt;0,1,"")</f>
        <v/>
      </c>
      <c r="F797" s="252" t="str">
        <f t="shared" si="1259"/>
        <v/>
      </c>
      <c r="G797" s="252" t="str">
        <f t="shared" si="1259"/>
        <v/>
      </c>
      <c r="H797" s="252" t="str">
        <f t="shared" si="1259"/>
        <v/>
      </c>
      <c r="I797" s="252" t="str">
        <f t="shared" si="1259"/>
        <v/>
      </c>
      <c r="J797" s="252" t="str">
        <f t="shared" si="1259"/>
        <v/>
      </c>
      <c r="K797" s="252" t="str">
        <f t="shared" si="1259"/>
        <v/>
      </c>
      <c r="L797" s="252" t="str">
        <f t="shared" si="1259"/>
        <v/>
      </c>
      <c r="M797" s="175" t="str">
        <f t="shared" si="1259"/>
        <v/>
      </c>
      <c r="N797" s="175" t="str">
        <f t="shared" si="1259"/>
        <v/>
      </c>
      <c r="O797" s="175" t="str">
        <f t="shared" si="1259"/>
        <v/>
      </c>
      <c r="P797" s="175" t="str">
        <f t="shared" si="1259"/>
        <v/>
      </c>
      <c r="Q797" s="184" t="str">
        <f>IF(BK795="","",BK795)</f>
        <v/>
      </c>
      <c r="R797" s="38" t="str">
        <f>IF(BK795="","",BK795)</f>
        <v/>
      </c>
      <c r="S797" s="345"/>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6"/>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5">
      <c r="A798" s="347">
        <v>266</v>
      </c>
      <c r="B798" s="350"/>
      <c r="C798" s="340"/>
      <c r="D798" s="176" t="s">
        <v>38</v>
      </c>
      <c r="E798" s="252"/>
      <c r="F798" s="252"/>
      <c r="G798" s="252"/>
      <c r="H798" s="252"/>
      <c r="I798" s="252"/>
      <c r="J798" s="252"/>
      <c r="K798" s="252"/>
      <c r="L798" s="252"/>
      <c r="M798" s="175"/>
      <c r="N798" s="175"/>
      <c r="O798" s="175"/>
      <c r="P798" s="175"/>
      <c r="Q798" s="183" t="str">
        <f>IF(BK798="","",BX800)</f>
        <v/>
      </c>
      <c r="R798" s="172"/>
      <c r="S798" s="343" t="str">
        <f>IF((COUNTBLANK(E798:Q798)+COUNTBLANK(E799:Q799)+COUNTBLANK(E800:Q800))/3=COUNTBLANK(E798:Q798),"","Bitte alle drei Zeilen ausfüllen")</f>
        <v/>
      </c>
      <c r="W798">
        <f t="shared" ref="W798:AH798" si="1260">IF(E798=4.5,E799,0)</f>
        <v>0</v>
      </c>
      <c r="X798">
        <f t="shared" si="1260"/>
        <v>0</v>
      </c>
      <c r="Y798">
        <f t="shared" si="1260"/>
        <v>0</v>
      </c>
      <c r="Z798">
        <f t="shared" si="1260"/>
        <v>0</v>
      </c>
      <c r="AA798">
        <f t="shared" si="1260"/>
        <v>0</v>
      </c>
      <c r="AB798">
        <f t="shared" si="1260"/>
        <v>0</v>
      </c>
      <c r="AC798">
        <f t="shared" si="1260"/>
        <v>0</v>
      </c>
      <c r="AD798">
        <f t="shared" si="1260"/>
        <v>0</v>
      </c>
      <c r="AE798">
        <f t="shared" si="1260"/>
        <v>0</v>
      </c>
      <c r="AF798">
        <f t="shared" si="1260"/>
        <v>0</v>
      </c>
      <c r="AG798">
        <f t="shared" si="1260"/>
        <v>0</v>
      </c>
      <c r="AH798">
        <f t="shared" si="1260"/>
        <v>0</v>
      </c>
      <c r="AJ798">
        <f t="shared" ref="AJ798:AU798" si="1261">IF(E798=4.5,1,0)</f>
        <v>0</v>
      </c>
      <c r="AK798">
        <f t="shared" si="1261"/>
        <v>0</v>
      </c>
      <c r="AL798">
        <f t="shared" si="1261"/>
        <v>0</v>
      </c>
      <c r="AM798">
        <f t="shared" si="1261"/>
        <v>0</v>
      </c>
      <c r="AN798">
        <f t="shared" si="1261"/>
        <v>0</v>
      </c>
      <c r="AO798">
        <f t="shared" si="1261"/>
        <v>0</v>
      </c>
      <c r="AP798">
        <f t="shared" si="1261"/>
        <v>0</v>
      </c>
      <c r="AQ798">
        <f t="shared" si="1261"/>
        <v>0</v>
      </c>
      <c r="AR798">
        <f t="shared" si="1261"/>
        <v>0</v>
      </c>
      <c r="AS798">
        <f t="shared" si="1261"/>
        <v>0</v>
      </c>
      <c r="AT798">
        <f t="shared" si="1261"/>
        <v>0</v>
      </c>
      <c r="AU798">
        <f t="shared" si="1261"/>
        <v>0</v>
      </c>
      <c r="BK798" s="346"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5">
      <c r="A799" s="348"/>
      <c r="B799" s="351"/>
      <c r="C799" s="341"/>
      <c r="D799" s="176" t="s">
        <v>42</v>
      </c>
      <c r="E799" s="252"/>
      <c r="F799" s="252"/>
      <c r="G799" s="252"/>
      <c r="H799" s="252"/>
      <c r="I799" s="252"/>
      <c r="J799" s="252"/>
      <c r="K799" s="252"/>
      <c r="L799" s="252"/>
      <c r="M799" s="175"/>
      <c r="N799" s="175"/>
      <c r="O799" s="175"/>
      <c r="P799" s="175"/>
      <c r="Q799" s="183"/>
      <c r="R799" s="35">
        <f>IF(R798&lt;15,0,IF(R798&lt;30,1,IF(R798&lt;45,2,3)))</f>
        <v>0</v>
      </c>
      <c r="S799" s="344"/>
      <c r="AY799" t="str">
        <f t="shared" ref="AY799:BJ799" si="1262">IF(AY800="","",COUNTIF($E800:$P800,AY800))</f>
        <v/>
      </c>
      <c r="AZ799" t="str">
        <f t="shared" si="1262"/>
        <v/>
      </c>
      <c r="BA799" t="str">
        <f t="shared" si="1262"/>
        <v/>
      </c>
      <c r="BB799" t="str">
        <f t="shared" si="1262"/>
        <v/>
      </c>
      <c r="BC799" t="str">
        <f t="shared" si="1262"/>
        <v/>
      </c>
      <c r="BD799" t="str">
        <f t="shared" si="1262"/>
        <v/>
      </c>
      <c r="BE799" t="str">
        <f t="shared" si="1262"/>
        <v/>
      </c>
      <c r="BF799" t="str">
        <f t="shared" si="1262"/>
        <v/>
      </c>
      <c r="BG799" t="str">
        <f t="shared" si="1262"/>
        <v/>
      </c>
      <c r="BH799" t="str">
        <f t="shared" si="1262"/>
        <v/>
      </c>
      <c r="BI799" t="str">
        <f t="shared" si="1262"/>
        <v/>
      </c>
      <c r="BJ799" t="str">
        <f t="shared" si="1262"/>
        <v/>
      </c>
      <c r="BK799" s="346"/>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5">
      <c r="A800" s="349"/>
      <c r="B800" s="352"/>
      <c r="C800" s="342"/>
      <c r="D800" s="177" t="s">
        <v>44</v>
      </c>
      <c r="E800" s="252" t="str">
        <f t="shared" ref="E800:P800" si="1263">IF(E798&gt;0,1,"")</f>
        <v/>
      </c>
      <c r="F800" s="252" t="str">
        <f t="shared" si="1263"/>
        <v/>
      </c>
      <c r="G800" s="252" t="str">
        <f t="shared" si="1263"/>
        <v/>
      </c>
      <c r="H800" s="252" t="str">
        <f t="shared" si="1263"/>
        <v/>
      </c>
      <c r="I800" s="252" t="str">
        <f t="shared" si="1263"/>
        <v/>
      </c>
      <c r="J800" s="252" t="str">
        <f t="shared" si="1263"/>
        <v/>
      </c>
      <c r="K800" s="252" t="str">
        <f t="shared" si="1263"/>
        <v/>
      </c>
      <c r="L800" s="252" t="str">
        <f t="shared" si="1263"/>
        <v/>
      </c>
      <c r="M800" s="175" t="str">
        <f t="shared" si="1263"/>
        <v/>
      </c>
      <c r="N800" s="175" t="str">
        <f t="shared" si="1263"/>
        <v/>
      </c>
      <c r="O800" s="175" t="str">
        <f t="shared" si="1263"/>
        <v/>
      </c>
      <c r="P800" s="175" t="str">
        <f t="shared" si="1263"/>
        <v/>
      </c>
      <c r="Q800" s="184" t="str">
        <f>IF(BK798="","",BK798)</f>
        <v/>
      </c>
      <c r="R800" s="38" t="str">
        <f>IF(BK798="","",BK798)</f>
        <v/>
      </c>
      <c r="S800" s="345"/>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6"/>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5">
      <c r="A801" s="347">
        <v>267</v>
      </c>
      <c r="B801" s="350"/>
      <c r="C801" s="340"/>
      <c r="D801" s="176" t="s">
        <v>38</v>
      </c>
      <c r="E801" s="252"/>
      <c r="F801" s="252"/>
      <c r="G801" s="252"/>
      <c r="H801" s="252"/>
      <c r="I801" s="252"/>
      <c r="J801" s="252"/>
      <c r="K801" s="252"/>
      <c r="L801" s="252"/>
      <c r="M801" s="175"/>
      <c r="N801" s="175"/>
      <c r="O801" s="175"/>
      <c r="P801" s="175"/>
      <c r="Q801" s="183" t="str">
        <f>IF(BK801="","",BX803)</f>
        <v/>
      </c>
      <c r="R801" s="172"/>
      <c r="S801" s="343" t="str">
        <f>IF((COUNTBLANK(E801:Q801)+COUNTBLANK(E802:Q802)+COUNTBLANK(E803:Q803))/3=COUNTBLANK(E801:Q801),"","Bitte alle drei Zeilen ausfüllen")</f>
        <v/>
      </c>
      <c r="W801">
        <f t="shared" ref="W801:AH801" si="1264">IF(E801=4.5,E802,0)</f>
        <v>0</v>
      </c>
      <c r="X801">
        <f t="shared" si="1264"/>
        <v>0</v>
      </c>
      <c r="Y801">
        <f t="shared" si="1264"/>
        <v>0</v>
      </c>
      <c r="Z801">
        <f t="shared" si="1264"/>
        <v>0</v>
      </c>
      <c r="AA801">
        <f t="shared" si="1264"/>
        <v>0</v>
      </c>
      <c r="AB801">
        <f t="shared" si="1264"/>
        <v>0</v>
      </c>
      <c r="AC801">
        <f t="shared" si="1264"/>
        <v>0</v>
      </c>
      <c r="AD801">
        <f t="shared" si="1264"/>
        <v>0</v>
      </c>
      <c r="AE801">
        <f t="shared" si="1264"/>
        <v>0</v>
      </c>
      <c r="AF801">
        <f t="shared" si="1264"/>
        <v>0</v>
      </c>
      <c r="AG801">
        <f t="shared" si="1264"/>
        <v>0</v>
      </c>
      <c r="AH801">
        <f t="shared" si="1264"/>
        <v>0</v>
      </c>
      <c r="AJ801">
        <f t="shared" ref="AJ801:AU801" si="1265">IF(E801=4.5,1,0)</f>
        <v>0</v>
      </c>
      <c r="AK801">
        <f t="shared" si="1265"/>
        <v>0</v>
      </c>
      <c r="AL801">
        <f t="shared" si="1265"/>
        <v>0</v>
      </c>
      <c r="AM801">
        <f t="shared" si="1265"/>
        <v>0</v>
      </c>
      <c r="AN801">
        <f t="shared" si="1265"/>
        <v>0</v>
      </c>
      <c r="AO801">
        <f t="shared" si="1265"/>
        <v>0</v>
      </c>
      <c r="AP801">
        <f t="shared" si="1265"/>
        <v>0</v>
      </c>
      <c r="AQ801">
        <f t="shared" si="1265"/>
        <v>0</v>
      </c>
      <c r="AR801">
        <f t="shared" si="1265"/>
        <v>0</v>
      </c>
      <c r="AS801">
        <f t="shared" si="1265"/>
        <v>0</v>
      </c>
      <c r="AT801">
        <f t="shared" si="1265"/>
        <v>0</v>
      </c>
      <c r="AU801">
        <f t="shared" si="1265"/>
        <v>0</v>
      </c>
      <c r="BK801" s="346"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5">
      <c r="A802" s="348"/>
      <c r="B802" s="351"/>
      <c r="C802" s="341"/>
      <c r="D802" s="176" t="s">
        <v>42</v>
      </c>
      <c r="E802" s="252"/>
      <c r="F802" s="252"/>
      <c r="G802" s="252"/>
      <c r="H802" s="252"/>
      <c r="I802" s="252"/>
      <c r="J802" s="252"/>
      <c r="K802" s="252"/>
      <c r="L802" s="252"/>
      <c r="M802" s="175"/>
      <c r="N802" s="175"/>
      <c r="O802" s="175"/>
      <c r="P802" s="175"/>
      <c r="Q802" s="183"/>
      <c r="R802" s="35">
        <f>IF(R801&lt;15,0,IF(R801&lt;30,1,IF(R801&lt;45,2,3)))</f>
        <v>0</v>
      </c>
      <c r="S802" s="344"/>
      <c r="AY802" t="str">
        <f t="shared" ref="AY802:BJ802" si="1266">IF(AY803="","",COUNTIF($E803:$P803,AY803))</f>
        <v/>
      </c>
      <c r="AZ802" t="str">
        <f t="shared" si="1266"/>
        <v/>
      </c>
      <c r="BA802" t="str">
        <f t="shared" si="1266"/>
        <v/>
      </c>
      <c r="BB802" t="str">
        <f t="shared" si="1266"/>
        <v/>
      </c>
      <c r="BC802" t="str">
        <f t="shared" si="1266"/>
        <v/>
      </c>
      <c r="BD802" t="str">
        <f t="shared" si="1266"/>
        <v/>
      </c>
      <c r="BE802" t="str">
        <f t="shared" si="1266"/>
        <v/>
      </c>
      <c r="BF802" t="str">
        <f t="shared" si="1266"/>
        <v/>
      </c>
      <c r="BG802" t="str">
        <f t="shared" si="1266"/>
        <v/>
      </c>
      <c r="BH802" t="str">
        <f t="shared" si="1266"/>
        <v/>
      </c>
      <c r="BI802" t="str">
        <f t="shared" si="1266"/>
        <v/>
      </c>
      <c r="BJ802" t="str">
        <f t="shared" si="1266"/>
        <v/>
      </c>
      <c r="BK802" s="346"/>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5">
      <c r="A803" s="349"/>
      <c r="B803" s="352"/>
      <c r="C803" s="342"/>
      <c r="D803" s="177" t="s">
        <v>44</v>
      </c>
      <c r="E803" s="252" t="str">
        <f t="shared" ref="E803:P803" si="1267">IF(E801&gt;0,1,"")</f>
        <v/>
      </c>
      <c r="F803" s="252" t="str">
        <f t="shared" si="1267"/>
        <v/>
      </c>
      <c r="G803" s="252" t="str">
        <f t="shared" si="1267"/>
        <v/>
      </c>
      <c r="H803" s="252" t="str">
        <f t="shared" si="1267"/>
        <v/>
      </c>
      <c r="I803" s="252" t="str">
        <f t="shared" si="1267"/>
        <v/>
      </c>
      <c r="J803" s="252" t="str">
        <f t="shared" si="1267"/>
        <v/>
      </c>
      <c r="K803" s="252" t="str">
        <f t="shared" si="1267"/>
        <v/>
      </c>
      <c r="L803" s="252" t="str">
        <f t="shared" si="1267"/>
        <v/>
      </c>
      <c r="M803" s="175" t="str">
        <f t="shared" si="1267"/>
        <v/>
      </c>
      <c r="N803" s="175" t="str">
        <f t="shared" si="1267"/>
        <v/>
      </c>
      <c r="O803" s="175" t="str">
        <f t="shared" si="1267"/>
        <v/>
      </c>
      <c r="P803" s="175" t="str">
        <f t="shared" si="1267"/>
        <v/>
      </c>
      <c r="Q803" s="184" t="str">
        <f>IF(BK801="","",BK801)</f>
        <v/>
      </c>
      <c r="R803" s="38" t="str">
        <f>IF(BK801="","",BK801)</f>
        <v/>
      </c>
      <c r="S803" s="345"/>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6"/>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5">
      <c r="A804" s="347">
        <v>268</v>
      </c>
      <c r="B804" s="350"/>
      <c r="C804" s="340"/>
      <c r="D804" s="176" t="s">
        <v>38</v>
      </c>
      <c r="E804" s="252"/>
      <c r="F804" s="252"/>
      <c r="G804" s="252"/>
      <c r="H804" s="252"/>
      <c r="I804" s="252"/>
      <c r="J804" s="252"/>
      <c r="K804" s="252"/>
      <c r="L804" s="252"/>
      <c r="M804" s="175"/>
      <c r="N804" s="175"/>
      <c r="O804" s="175"/>
      <c r="P804" s="175"/>
      <c r="Q804" s="183" t="str">
        <f>IF(BK804="","",BX806)</f>
        <v/>
      </c>
      <c r="R804" s="172"/>
      <c r="S804" s="343" t="str">
        <f>IF((COUNTBLANK(E804:Q804)+COUNTBLANK(E805:Q805)+COUNTBLANK(E806:Q806))/3=COUNTBLANK(E804:Q804),"","Bitte alle drei Zeilen ausfüllen")</f>
        <v/>
      </c>
      <c r="W804">
        <f t="shared" ref="W804:AH804" si="1268">IF(E804=4.5,E805,0)</f>
        <v>0</v>
      </c>
      <c r="X804">
        <f t="shared" si="1268"/>
        <v>0</v>
      </c>
      <c r="Y804">
        <f t="shared" si="1268"/>
        <v>0</v>
      </c>
      <c r="Z804">
        <f t="shared" si="1268"/>
        <v>0</v>
      </c>
      <c r="AA804">
        <f t="shared" si="1268"/>
        <v>0</v>
      </c>
      <c r="AB804">
        <f t="shared" si="1268"/>
        <v>0</v>
      </c>
      <c r="AC804">
        <f t="shared" si="1268"/>
        <v>0</v>
      </c>
      <c r="AD804">
        <f t="shared" si="1268"/>
        <v>0</v>
      </c>
      <c r="AE804">
        <f t="shared" si="1268"/>
        <v>0</v>
      </c>
      <c r="AF804">
        <f t="shared" si="1268"/>
        <v>0</v>
      </c>
      <c r="AG804">
        <f t="shared" si="1268"/>
        <v>0</v>
      </c>
      <c r="AH804">
        <f t="shared" si="1268"/>
        <v>0</v>
      </c>
      <c r="AJ804">
        <f t="shared" ref="AJ804:AU804" si="1269">IF(E804=4.5,1,0)</f>
        <v>0</v>
      </c>
      <c r="AK804">
        <f t="shared" si="1269"/>
        <v>0</v>
      </c>
      <c r="AL804">
        <f t="shared" si="1269"/>
        <v>0</v>
      </c>
      <c r="AM804">
        <f t="shared" si="1269"/>
        <v>0</v>
      </c>
      <c r="AN804">
        <f t="shared" si="1269"/>
        <v>0</v>
      </c>
      <c r="AO804">
        <f t="shared" si="1269"/>
        <v>0</v>
      </c>
      <c r="AP804">
        <f t="shared" si="1269"/>
        <v>0</v>
      </c>
      <c r="AQ804">
        <f t="shared" si="1269"/>
        <v>0</v>
      </c>
      <c r="AR804">
        <f t="shared" si="1269"/>
        <v>0</v>
      </c>
      <c r="AS804">
        <f t="shared" si="1269"/>
        <v>0</v>
      </c>
      <c r="AT804">
        <f t="shared" si="1269"/>
        <v>0</v>
      </c>
      <c r="AU804">
        <f t="shared" si="1269"/>
        <v>0</v>
      </c>
      <c r="BK804" s="346"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5">
      <c r="A805" s="348"/>
      <c r="B805" s="351"/>
      <c r="C805" s="341"/>
      <c r="D805" s="176" t="s">
        <v>42</v>
      </c>
      <c r="E805" s="252"/>
      <c r="F805" s="252"/>
      <c r="G805" s="252"/>
      <c r="H805" s="252"/>
      <c r="I805" s="252"/>
      <c r="J805" s="252"/>
      <c r="K805" s="252"/>
      <c r="L805" s="252"/>
      <c r="M805" s="175"/>
      <c r="N805" s="175"/>
      <c r="O805" s="175"/>
      <c r="P805" s="175"/>
      <c r="Q805" s="183"/>
      <c r="R805" s="35">
        <f>IF(R804&lt;15,0,IF(R804&lt;30,1,IF(R804&lt;45,2,3)))</f>
        <v>0</v>
      </c>
      <c r="S805" s="344"/>
      <c r="AY805" t="str">
        <f t="shared" ref="AY805:BJ805" si="1270">IF(AY806="","",COUNTIF($E806:$P806,AY806))</f>
        <v/>
      </c>
      <c r="AZ805" t="str">
        <f t="shared" si="1270"/>
        <v/>
      </c>
      <c r="BA805" t="str">
        <f t="shared" si="1270"/>
        <v/>
      </c>
      <c r="BB805" t="str">
        <f t="shared" si="1270"/>
        <v/>
      </c>
      <c r="BC805" t="str">
        <f t="shared" si="1270"/>
        <v/>
      </c>
      <c r="BD805" t="str">
        <f t="shared" si="1270"/>
        <v/>
      </c>
      <c r="BE805" t="str">
        <f t="shared" si="1270"/>
        <v/>
      </c>
      <c r="BF805" t="str">
        <f t="shared" si="1270"/>
        <v/>
      </c>
      <c r="BG805" t="str">
        <f t="shared" si="1270"/>
        <v/>
      </c>
      <c r="BH805" t="str">
        <f t="shared" si="1270"/>
        <v/>
      </c>
      <c r="BI805" t="str">
        <f t="shared" si="1270"/>
        <v/>
      </c>
      <c r="BJ805" t="str">
        <f t="shared" si="1270"/>
        <v/>
      </c>
      <c r="BK805" s="346"/>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5">
      <c r="A806" s="349"/>
      <c r="B806" s="352"/>
      <c r="C806" s="342"/>
      <c r="D806" s="177" t="s">
        <v>44</v>
      </c>
      <c r="E806" s="252" t="str">
        <f t="shared" ref="E806:P806" si="1271">IF(E804&gt;0,1,"")</f>
        <v/>
      </c>
      <c r="F806" s="252" t="str">
        <f t="shared" si="1271"/>
        <v/>
      </c>
      <c r="G806" s="252" t="str">
        <f t="shared" si="1271"/>
        <v/>
      </c>
      <c r="H806" s="252" t="str">
        <f t="shared" si="1271"/>
        <v/>
      </c>
      <c r="I806" s="252" t="str">
        <f t="shared" si="1271"/>
        <v/>
      </c>
      <c r="J806" s="252" t="str">
        <f t="shared" si="1271"/>
        <v/>
      </c>
      <c r="K806" s="252" t="str">
        <f t="shared" si="1271"/>
        <v/>
      </c>
      <c r="L806" s="252" t="str">
        <f t="shared" si="1271"/>
        <v/>
      </c>
      <c r="M806" s="175" t="str">
        <f t="shared" si="1271"/>
        <v/>
      </c>
      <c r="N806" s="175" t="str">
        <f t="shared" si="1271"/>
        <v/>
      </c>
      <c r="O806" s="175" t="str">
        <f t="shared" si="1271"/>
        <v/>
      </c>
      <c r="P806" s="175" t="str">
        <f t="shared" si="1271"/>
        <v/>
      </c>
      <c r="Q806" s="184" t="str">
        <f>IF(BK804="","",BK804)</f>
        <v/>
      </c>
      <c r="R806" s="38" t="str">
        <f>IF(BK804="","",BK804)</f>
        <v/>
      </c>
      <c r="S806" s="345"/>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6"/>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5">
      <c r="A807" s="347">
        <v>269</v>
      </c>
      <c r="B807" s="350"/>
      <c r="C807" s="340"/>
      <c r="D807" s="176" t="s">
        <v>38</v>
      </c>
      <c r="E807" s="252"/>
      <c r="F807" s="252"/>
      <c r="G807" s="252"/>
      <c r="H807" s="252"/>
      <c r="I807" s="252"/>
      <c r="J807" s="252"/>
      <c r="K807" s="252"/>
      <c r="L807" s="252"/>
      <c r="M807" s="175"/>
      <c r="N807" s="175"/>
      <c r="O807" s="175"/>
      <c r="P807" s="175"/>
      <c r="Q807" s="183" t="str">
        <f>IF(BK807="","",BX809)</f>
        <v/>
      </c>
      <c r="R807" s="172"/>
      <c r="S807" s="343" t="str">
        <f>IF((COUNTBLANK(E807:Q807)+COUNTBLANK(E808:Q808)+COUNTBLANK(E809:Q809))/3=COUNTBLANK(E807:Q807),"","Bitte alle drei Zeilen ausfüllen")</f>
        <v/>
      </c>
      <c r="W807">
        <f t="shared" ref="W807:AH807" si="1272">IF(E807=4.5,E808,0)</f>
        <v>0</v>
      </c>
      <c r="X807">
        <f t="shared" si="1272"/>
        <v>0</v>
      </c>
      <c r="Y807">
        <f t="shared" si="1272"/>
        <v>0</v>
      </c>
      <c r="Z807">
        <f t="shared" si="1272"/>
        <v>0</v>
      </c>
      <c r="AA807">
        <f t="shared" si="1272"/>
        <v>0</v>
      </c>
      <c r="AB807">
        <f t="shared" si="1272"/>
        <v>0</v>
      </c>
      <c r="AC807">
        <f t="shared" si="1272"/>
        <v>0</v>
      </c>
      <c r="AD807">
        <f t="shared" si="1272"/>
        <v>0</v>
      </c>
      <c r="AE807">
        <f t="shared" si="1272"/>
        <v>0</v>
      </c>
      <c r="AF807">
        <f t="shared" si="1272"/>
        <v>0</v>
      </c>
      <c r="AG807">
        <f t="shared" si="1272"/>
        <v>0</v>
      </c>
      <c r="AH807">
        <f t="shared" si="1272"/>
        <v>0</v>
      </c>
      <c r="AJ807">
        <f t="shared" ref="AJ807:AU807" si="1273">IF(E807=4.5,1,0)</f>
        <v>0</v>
      </c>
      <c r="AK807">
        <f t="shared" si="1273"/>
        <v>0</v>
      </c>
      <c r="AL807">
        <f t="shared" si="1273"/>
        <v>0</v>
      </c>
      <c r="AM807">
        <f t="shared" si="1273"/>
        <v>0</v>
      </c>
      <c r="AN807">
        <f t="shared" si="1273"/>
        <v>0</v>
      </c>
      <c r="AO807">
        <f t="shared" si="1273"/>
        <v>0</v>
      </c>
      <c r="AP807">
        <f t="shared" si="1273"/>
        <v>0</v>
      </c>
      <c r="AQ807">
        <f t="shared" si="1273"/>
        <v>0</v>
      </c>
      <c r="AR807">
        <f t="shared" si="1273"/>
        <v>0</v>
      </c>
      <c r="AS807">
        <f t="shared" si="1273"/>
        <v>0</v>
      </c>
      <c r="AT807">
        <f t="shared" si="1273"/>
        <v>0</v>
      </c>
      <c r="AU807">
        <f t="shared" si="1273"/>
        <v>0</v>
      </c>
      <c r="BK807" s="346"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5">
      <c r="A808" s="348"/>
      <c r="B808" s="351"/>
      <c r="C808" s="341"/>
      <c r="D808" s="176" t="s">
        <v>42</v>
      </c>
      <c r="E808" s="252"/>
      <c r="F808" s="252"/>
      <c r="G808" s="252"/>
      <c r="H808" s="252"/>
      <c r="I808" s="252"/>
      <c r="J808" s="252"/>
      <c r="K808" s="252"/>
      <c r="L808" s="252"/>
      <c r="M808" s="175"/>
      <c r="N808" s="175"/>
      <c r="O808" s="175"/>
      <c r="P808" s="175"/>
      <c r="Q808" s="183"/>
      <c r="R808" s="35">
        <f>IF(R807&lt;15,0,IF(R807&lt;30,1,IF(R807&lt;45,2,3)))</f>
        <v>0</v>
      </c>
      <c r="S808" s="344"/>
      <c r="AY808" t="str">
        <f t="shared" ref="AY808:BJ808" si="1274">IF(AY809="","",COUNTIF($E809:$P809,AY809))</f>
        <v/>
      </c>
      <c r="AZ808" t="str">
        <f t="shared" si="1274"/>
        <v/>
      </c>
      <c r="BA808" t="str">
        <f t="shared" si="1274"/>
        <v/>
      </c>
      <c r="BB808" t="str">
        <f t="shared" si="1274"/>
        <v/>
      </c>
      <c r="BC808" t="str">
        <f t="shared" si="1274"/>
        <v/>
      </c>
      <c r="BD808" t="str">
        <f t="shared" si="1274"/>
        <v/>
      </c>
      <c r="BE808" t="str">
        <f t="shared" si="1274"/>
        <v/>
      </c>
      <c r="BF808" t="str">
        <f t="shared" si="1274"/>
        <v/>
      </c>
      <c r="BG808" t="str">
        <f t="shared" si="1274"/>
        <v/>
      </c>
      <c r="BH808" t="str">
        <f t="shared" si="1274"/>
        <v/>
      </c>
      <c r="BI808" t="str">
        <f t="shared" si="1274"/>
        <v/>
      </c>
      <c r="BJ808" t="str">
        <f t="shared" si="1274"/>
        <v/>
      </c>
      <c r="BK808" s="346"/>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5">
      <c r="A809" s="349"/>
      <c r="B809" s="352"/>
      <c r="C809" s="342"/>
      <c r="D809" s="177" t="s">
        <v>44</v>
      </c>
      <c r="E809" s="252" t="str">
        <f t="shared" ref="E809:P809" si="1275">IF(E807&gt;0,1,"")</f>
        <v/>
      </c>
      <c r="F809" s="252" t="str">
        <f t="shared" si="1275"/>
        <v/>
      </c>
      <c r="G809" s="252" t="str">
        <f t="shared" si="1275"/>
        <v/>
      </c>
      <c r="H809" s="252" t="str">
        <f t="shared" si="1275"/>
        <v/>
      </c>
      <c r="I809" s="252" t="str">
        <f t="shared" si="1275"/>
        <v/>
      </c>
      <c r="J809" s="252" t="str">
        <f t="shared" si="1275"/>
        <v/>
      </c>
      <c r="K809" s="252" t="str">
        <f t="shared" si="1275"/>
        <v/>
      </c>
      <c r="L809" s="252" t="str">
        <f t="shared" si="1275"/>
        <v/>
      </c>
      <c r="M809" s="175" t="str">
        <f t="shared" si="1275"/>
        <v/>
      </c>
      <c r="N809" s="175" t="str">
        <f t="shared" si="1275"/>
        <v/>
      </c>
      <c r="O809" s="175" t="str">
        <f t="shared" si="1275"/>
        <v/>
      </c>
      <c r="P809" s="175" t="str">
        <f t="shared" si="1275"/>
        <v/>
      </c>
      <c r="Q809" s="184" t="str">
        <f>IF(BK807="","",BK807)</f>
        <v/>
      </c>
      <c r="R809" s="38" t="str">
        <f>IF(BK807="","",BK807)</f>
        <v/>
      </c>
      <c r="S809" s="345"/>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6"/>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5">
      <c r="A810" s="347">
        <v>270</v>
      </c>
      <c r="B810" s="350"/>
      <c r="C810" s="340"/>
      <c r="D810" s="176" t="s">
        <v>38</v>
      </c>
      <c r="E810" s="252"/>
      <c r="F810" s="252"/>
      <c r="G810" s="252"/>
      <c r="H810" s="252"/>
      <c r="I810" s="252"/>
      <c r="J810" s="252"/>
      <c r="K810" s="252"/>
      <c r="L810" s="252"/>
      <c r="M810" s="175"/>
      <c r="N810" s="175"/>
      <c r="O810" s="175"/>
      <c r="P810" s="175"/>
      <c r="Q810" s="183" t="str">
        <f>IF(BK810="","",BX812)</f>
        <v/>
      </c>
      <c r="R810" s="172"/>
      <c r="S810" s="343" t="str">
        <f>IF((COUNTBLANK(E810:Q810)+COUNTBLANK(E811:Q811)+COUNTBLANK(E812:Q812))/3=COUNTBLANK(E810:Q810),"","Bitte alle drei Zeilen ausfüllen")</f>
        <v/>
      </c>
      <c r="W810">
        <f t="shared" ref="W810:AH810" si="1276">IF(E810=4.5,E811,0)</f>
        <v>0</v>
      </c>
      <c r="X810">
        <f t="shared" si="1276"/>
        <v>0</v>
      </c>
      <c r="Y810">
        <f t="shared" si="1276"/>
        <v>0</v>
      </c>
      <c r="Z810">
        <f t="shared" si="1276"/>
        <v>0</v>
      </c>
      <c r="AA810">
        <f t="shared" si="1276"/>
        <v>0</v>
      </c>
      <c r="AB810">
        <f t="shared" si="1276"/>
        <v>0</v>
      </c>
      <c r="AC810">
        <f t="shared" si="1276"/>
        <v>0</v>
      </c>
      <c r="AD810">
        <f t="shared" si="1276"/>
        <v>0</v>
      </c>
      <c r="AE810">
        <f t="shared" si="1276"/>
        <v>0</v>
      </c>
      <c r="AF810">
        <f t="shared" si="1276"/>
        <v>0</v>
      </c>
      <c r="AG810">
        <f t="shared" si="1276"/>
        <v>0</v>
      </c>
      <c r="AH810">
        <f t="shared" si="1276"/>
        <v>0</v>
      </c>
      <c r="AJ810">
        <f t="shared" ref="AJ810:AU810" si="1277">IF(E810=4.5,1,0)</f>
        <v>0</v>
      </c>
      <c r="AK810">
        <f t="shared" si="1277"/>
        <v>0</v>
      </c>
      <c r="AL810">
        <f t="shared" si="1277"/>
        <v>0</v>
      </c>
      <c r="AM810">
        <f t="shared" si="1277"/>
        <v>0</v>
      </c>
      <c r="AN810">
        <f t="shared" si="1277"/>
        <v>0</v>
      </c>
      <c r="AO810">
        <f t="shared" si="1277"/>
        <v>0</v>
      </c>
      <c r="AP810">
        <f t="shared" si="1277"/>
        <v>0</v>
      </c>
      <c r="AQ810">
        <f t="shared" si="1277"/>
        <v>0</v>
      </c>
      <c r="AR810">
        <f t="shared" si="1277"/>
        <v>0</v>
      </c>
      <c r="AS810">
        <f t="shared" si="1277"/>
        <v>0</v>
      </c>
      <c r="AT810">
        <f t="shared" si="1277"/>
        <v>0</v>
      </c>
      <c r="AU810">
        <f t="shared" si="1277"/>
        <v>0</v>
      </c>
      <c r="BK810" s="346"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5">
      <c r="A811" s="348"/>
      <c r="B811" s="351"/>
      <c r="C811" s="341"/>
      <c r="D811" s="176" t="s">
        <v>42</v>
      </c>
      <c r="E811" s="252"/>
      <c r="F811" s="252"/>
      <c r="G811" s="252"/>
      <c r="H811" s="252"/>
      <c r="I811" s="252"/>
      <c r="J811" s="252"/>
      <c r="K811" s="252"/>
      <c r="L811" s="252"/>
      <c r="M811" s="175"/>
      <c r="N811" s="175"/>
      <c r="O811" s="175"/>
      <c r="P811" s="175"/>
      <c r="Q811" s="183"/>
      <c r="R811" s="35">
        <f>IF(R810&lt;15,0,IF(R810&lt;30,1,IF(R810&lt;45,2,3)))</f>
        <v>0</v>
      </c>
      <c r="S811" s="344"/>
      <c r="AY811" t="str">
        <f t="shared" ref="AY811:BJ811" si="1278">IF(AY812="","",COUNTIF($E812:$P812,AY812))</f>
        <v/>
      </c>
      <c r="AZ811" t="str">
        <f t="shared" si="1278"/>
        <v/>
      </c>
      <c r="BA811" t="str">
        <f t="shared" si="1278"/>
        <v/>
      </c>
      <c r="BB811" t="str">
        <f t="shared" si="1278"/>
        <v/>
      </c>
      <c r="BC811" t="str">
        <f t="shared" si="1278"/>
        <v/>
      </c>
      <c r="BD811" t="str">
        <f t="shared" si="1278"/>
        <v/>
      </c>
      <c r="BE811" t="str">
        <f t="shared" si="1278"/>
        <v/>
      </c>
      <c r="BF811" t="str">
        <f t="shared" si="1278"/>
        <v/>
      </c>
      <c r="BG811" t="str">
        <f t="shared" si="1278"/>
        <v/>
      </c>
      <c r="BH811" t="str">
        <f t="shared" si="1278"/>
        <v/>
      </c>
      <c r="BI811" t="str">
        <f t="shared" si="1278"/>
        <v/>
      </c>
      <c r="BJ811" t="str">
        <f t="shared" si="1278"/>
        <v/>
      </c>
      <c r="BK811" s="346"/>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5">
      <c r="A812" s="349"/>
      <c r="B812" s="352"/>
      <c r="C812" s="342"/>
      <c r="D812" s="177" t="s">
        <v>44</v>
      </c>
      <c r="E812" s="252" t="str">
        <f t="shared" ref="E812:P812" si="1279">IF(E810&gt;0,1,"")</f>
        <v/>
      </c>
      <c r="F812" s="252" t="str">
        <f t="shared" si="1279"/>
        <v/>
      </c>
      <c r="G812" s="252" t="str">
        <f t="shared" si="1279"/>
        <v/>
      </c>
      <c r="H812" s="252" t="str">
        <f t="shared" si="1279"/>
        <v/>
      </c>
      <c r="I812" s="252" t="str">
        <f t="shared" si="1279"/>
        <v/>
      </c>
      <c r="J812" s="252" t="str">
        <f t="shared" si="1279"/>
        <v/>
      </c>
      <c r="K812" s="252" t="str">
        <f t="shared" si="1279"/>
        <v/>
      </c>
      <c r="L812" s="252" t="str">
        <f t="shared" si="1279"/>
        <v/>
      </c>
      <c r="M812" s="175" t="str">
        <f t="shared" si="1279"/>
        <v/>
      </c>
      <c r="N812" s="175" t="str">
        <f t="shared" si="1279"/>
        <v/>
      </c>
      <c r="O812" s="175" t="str">
        <f t="shared" si="1279"/>
        <v/>
      </c>
      <c r="P812" s="175" t="str">
        <f t="shared" si="1279"/>
        <v/>
      </c>
      <c r="Q812" s="184" t="str">
        <f>IF(BK810="","",BK810)</f>
        <v/>
      </c>
      <c r="R812" s="38" t="str">
        <f>IF(BK810="","",BK810)</f>
        <v/>
      </c>
      <c r="S812" s="345"/>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6"/>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5">
      <c r="A813" s="347">
        <v>271</v>
      </c>
      <c r="B813" s="350"/>
      <c r="C813" s="340"/>
      <c r="D813" s="176" t="s">
        <v>38</v>
      </c>
      <c r="E813" s="252"/>
      <c r="F813" s="252"/>
      <c r="G813" s="252"/>
      <c r="H813" s="252"/>
      <c r="I813" s="252"/>
      <c r="J813" s="252"/>
      <c r="K813" s="252"/>
      <c r="L813" s="252"/>
      <c r="M813" s="175"/>
      <c r="N813" s="175"/>
      <c r="O813" s="175"/>
      <c r="P813" s="175"/>
      <c r="Q813" s="183" t="str">
        <f>IF(BK813="","",BX815)</f>
        <v/>
      </c>
      <c r="R813" s="172"/>
      <c r="S813" s="343" t="str">
        <f>IF((COUNTBLANK(E813:Q813)+COUNTBLANK(E814:Q814)+COUNTBLANK(E815:Q815))/3=COUNTBLANK(E813:Q813),"","Bitte alle drei Zeilen ausfüllen")</f>
        <v/>
      </c>
      <c r="W813">
        <f t="shared" ref="W813:AH813" si="1280">IF(E813=4.5,E814,0)</f>
        <v>0</v>
      </c>
      <c r="X813">
        <f t="shared" si="1280"/>
        <v>0</v>
      </c>
      <c r="Y813">
        <f t="shared" si="1280"/>
        <v>0</v>
      </c>
      <c r="Z813">
        <f t="shared" si="1280"/>
        <v>0</v>
      </c>
      <c r="AA813">
        <f t="shared" si="1280"/>
        <v>0</v>
      </c>
      <c r="AB813">
        <f t="shared" si="1280"/>
        <v>0</v>
      </c>
      <c r="AC813">
        <f t="shared" si="1280"/>
        <v>0</v>
      </c>
      <c r="AD813">
        <f t="shared" si="1280"/>
        <v>0</v>
      </c>
      <c r="AE813">
        <f t="shared" si="1280"/>
        <v>0</v>
      </c>
      <c r="AF813">
        <f t="shared" si="1280"/>
        <v>0</v>
      </c>
      <c r="AG813">
        <f t="shared" si="1280"/>
        <v>0</v>
      </c>
      <c r="AH813">
        <f t="shared" si="1280"/>
        <v>0</v>
      </c>
      <c r="AJ813">
        <f t="shared" ref="AJ813:AU813" si="1281">IF(E813=4.5,1,0)</f>
        <v>0</v>
      </c>
      <c r="AK813">
        <f t="shared" si="1281"/>
        <v>0</v>
      </c>
      <c r="AL813">
        <f t="shared" si="1281"/>
        <v>0</v>
      </c>
      <c r="AM813">
        <f t="shared" si="1281"/>
        <v>0</v>
      </c>
      <c r="AN813">
        <f t="shared" si="1281"/>
        <v>0</v>
      </c>
      <c r="AO813">
        <f t="shared" si="1281"/>
        <v>0</v>
      </c>
      <c r="AP813">
        <f t="shared" si="1281"/>
        <v>0</v>
      </c>
      <c r="AQ813">
        <f t="shared" si="1281"/>
        <v>0</v>
      </c>
      <c r="AR813">
        <f t="shared" si="1281"/>
        <v>0</v>
      </c>
      <c r="AS813">
        <f t="shared" si="1281"/>
        <v>0</v>
      </c>
      <c r="AT813">
        <f t="shared" si="1281"/>
        <v>0</v>
      </c>
      <c r="AU813">
        <f t="shared" si="1281"/>
        <v>0</v>
      </c>
      <c r="BK813" s="346"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5">
      <c r="A814" s="348"/>
      <c r="B814" s="351"/>
      <c r="C814" s="341"/>
      <c r="D814" s="176" t="s">
        <v>42</v>
      </c>
      <c r="E814" s="252"/>
      <c r="F814" s="252"/>
      <c r="G814" s="252"/>
      <c r="H814" s="252"/>
      <c r="I814" s="252"/>
      <c r="J814" s="252"/>
      <c r="K814" s="252"/>
      <c r="L814" s="252"/>
      <c r="M814" s="175"/>
      <c r="N814" s="175"/>
      <c r="O814" s="175"/>
      <c r="P814" s="175"/>
      <c r="Q814" s="183"/>
      <c r="R814" s="35">
        <f>IF(R813&lt;15,0,IF(R813&lt;30,1,IF(R813&lt;45,2,3)))</f>
        <v>0</v>
      </c>
      <c r="S814" s="344"/>
      <c r="AY814" t="str">
        <f t="shared" ref="AY814:BJ814" si="1282">IF(AY815="","",COUNTIF($E815:$P815,AY815))</f>
        <v/>
      </c>
      <c r="AZ814" t="str">
        <f t="shared" si="1282"/>
        <v/>
      </c>
      <c r="BA814" t="str">
        <f t="shared" si="1282"/>
        <v/>
      </c>
      <c r="BB814" t="str">
        <f t="shared" si="1282"/>
        <v/>
      </c>
      <c r="BC814" t="str">
        <f t="shared" si="1282"/>
        <v/>
      </c>
      <c r="BD814" t="str">
        <f t="shared" si="1282"/>
        <v/>
      </c>
      <c r="BE814" t="str">
        <f t="shared" si="1282"/>
        <v/>
      </c>
      <c r="BF814" t="str">
        <f t="shared" si="1282"/>
        <v/>
      </c>
      <c r="BG814" t="str">
        <f t="shared" si="1282"/>
        <v/>
      </c>
      <c r="BH814" t="str">
        <f t="shared" si="1282"/>
        <v/>
      </c>
      <c r="BI814" t="str">
        <f t="shared" si="1282"/>
        <v/>
      </c>
      <c r="BJ814" t="str">
        <f t="shared" si="1282"/>
        <v/>
      </c>
      <c r="BK814" s="346"/>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5">
      <c r="A815" s="349"/>
      <c r="B815" s="352"/>
      <c r="C815" s="342"/>
      <c r="D815" s="177" t="s">
        <v>44</v>
      </c>
      <c r="E815" s="252" t="str">
        <f t="shared" ref="E815:P815" si="1283">IF(E813&gt;0,1,"")</f>
        <v/>
      </c>
      <c r="F815" s="252" t="str">
        <f t="shared" si="1283"/>
        <v/>
      </c>
      <c r="G815" s="252" t="str">
        <f t="shared" si="1283"/>
        <v/>
      </c>
      <c r="H815" s="252" t="str">
        <f t="shared" si="1283"/>
        <v/>
      </c>
      <c r="I815" s="252" t="str">
        <f t="shared" si="1283"/>
        <v/>
      </c>
      <c r="J815" s="252" t="str">
        <f t="shared" si="1283"/>
        <v/>
      </c>
      <c r="K815" s="252" t="str">
        <f t="shared" si="1283"/>
        <v/>
      </c>
      <c r="L815" s="252" t="str">
        <f t="shared" si="1283"/>
        <v/>
      </c>
      <c r="M815" s="175" t="str">
        <f t="shared" si="1283"/>
        <v/>
      </c>
      <c r="N815" s="175" t="str">
        <f t="shared" si="1283"/>
        <v/>
      </c>
      <c r="O815" s="175" t="str">
        <f t="shared" si="1283"/>
        <v/>
      </c>
      <c r="P815" s="175" t="str">
        <f t="shared" si="1283"/>
        <v/>
      </c>
      <c r="Q815" s="184" t="str">
        <f>IF(BK813="","",BK813)</f>
        <v/>
      </c>
      <c r="R815" s="38" t="str">
        <f>IF(BK813="","",BK813)</f>
        <v/>
      </c>
      <c r="S815" s="345"/>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6"/>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5">
      <c r="A816" s="347">
        <v>272</v>
      </c>
      <c r="B816" s="350"/>
      <c r="C816" s="340"/>
      <c r="D816" s="176" t="s">
        <v>38</v>
      </c>
      <c r="E816" s="252"/>
      <c r="F816" s="252"/>
      <c r="G816" s="252"/>
      <c r="H816" s="252"/>
      <c r="I816" s="252"/>
      <c r="J816" s="252"/>
      <c r="K816" s="252"/>
      <c r="L816" s="252"/>
      <c r="M816" s="175"/>
      <c r="N816" s="175"/>
      <c r="O816" s="175"/>
      <c r="P816" s="175"/>
      <c r="Q816" s="183" t="str">
        <f>IF(BK816="","",BX818)</f>
        <v/>
      </c>
      <c r="R816" s="172"/>
      <c r="S816" s="343" t="str">
        <f>IF((COUNTBLANK(E816:Q816)+COUNTBLANK(E817:Q817)+COUNTBLANK(E818:Q818))/3=COUNTBLANK(E816:Q816),"","Bitte alle drei Zeilen ausfüllen")</f>
        <v/>
      </c>
      <c r="W816">
        <f t="shared" ref="W816:AH816" si="1284">IF(E816=4.5,E817,0)</f>
        <v>0</v>
      </c>
      <c r="X816">
        <f t="shared" si="1284"/>
        <v>0</v>
      </c>
      <c r="Y816">
        <f t="shared" si="1284"/>
        <v>0</v>
      </c>
      <c r="Z816">
        <f t="shared" si="1284"/>
        <v>0</v>
      </c>
      <c r="AA816">
        <f t="shared" si="1284"/>
        <v>0</v>
      </c>
      <c r="AB816">
        <f t="shared" si="1284"/>
        <v>0</v>
      </c>
      <c r="AC816">
        <f t="shared" si="1284"/>
        <v>0</v>
      </c>
      <c r="AD816">
        <f t="shared" si="1284"/>
        <v>0</v>
      </c>
      <c r="AE816">
        <f t="shared" si="1284"/>
        <v>0</v>
      </c>
      <c r="AF816">
        <f t="shared" si="1284"/>
        <v>0</v>
      </c>
      <c r="AG816">
        <f t="shared" si="1284"/>
        <v>0</v>
      </c>
      <c r="AH816">
        <f t="shared" si="1284"/>
        <v>0</v>
      </c>
      <c r="AJ816">
        <f t="shared" ref="AJ816:AU816" si="1285">IF(E816=4.5,1,0)</f>
        <v>0</v>
      </c>
      <c r="AK816">
        <f t="shared" si="1285"/>
        <v>0</v>
      </c>
      <c r="AL816">
        <f t="shared" si="1285"/>
        <v>0</v>
      </c>
      <c r="AM816">
        <f t="shared" si="1285"/>
        <v>0</v>
      </c>
      <c r="AN816">
        <f t="shared" si="1285"/>
        <v>0</v>
      </c>
      <c r="AO816">
        <f t="shared" si="1285"/>
        <v>0</v>
      </c>
      <c r="AP816">
        <f t="shared" si="1285"/>
        <v>0</v>
      </c>
      <c r="AQ816">
        <f t="shared" si="1285"/>
        <v>0</v>
      </c>
      <c r="AR816">
        <f t="shared" si="1285"/>
        <v>0</v>
      </c>
      <c r="AS816">
        <f t="shared" si="1285"/>
        <v>0</v>
      </c>
      <c r="AT816">
        <f t="shared" si="1285"/>
        <v>0</v>
      </c>
      <c r="AU816">
        <f t="shared" si="1285"/>
        <v>0</v>
      </c>
      <c r="BK816" s="346"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5">
      <c r="A817" s="348"/>
      <c r="B817" s="351"/>
      <c r="C817" s="341"/>
      <c r="D817" s="176" t="s">
        <v>42</v>
      </c>
      <c r="E817" s="252"/>
      <c r="F817" s="252"/>
      <c r="G817" s="252"/>
      <c r="H817" s="252"/>
      <c r="I817" s="252"/>
      <c r="J817" s="252"/>
      <c r="K817" s="252"/>
      <c r="L817" s="252"/>
      <c r="M817" s="175"/>
      <c r="N817" s="175"/>
      <c r="O817" s="175"/>
      <c r="P817" s="175"/>
      <c r="Q817" s="183"/>
      <c r="R817" s="35">
        <f>IF(R816&lt;15,0,IF(R816&lt;30,1,IF(R816&lt;45,2,3)))</f>
        <v>0</v>
      </c>
      <c r="S817" s="344"/>
      <c r="AY817" t="str">
        <f t="shared" ref="AY817:BJ817" si="1286">IF(AY818="","",COUNTIF($E818:$P818,AY818))</f>
        <v/>
      </c>
      <c r="AZ817" t="str">
        <f t="shared" si="1286"/>
        <v/>
      </c>
      <c r="BA817" t="str">
        <f t="shared" si="1286"/>
        <v/>
      </c>
      <c r="BB817" t="str">
        <f t="shared" si="1286"/>
        <v/>
      </c>
      <c r="BC817" t="str">
        <f t="shared" si="1286"/>
        <v/>
      </c>
      <c r="BD817" t="str">
        <f t="shared" si="1286"/>
        <v/>
      </c>
      <c r="BE817" t="str">
        <f t="shared" si="1286"/>
        <v/>
      </c>
      <c r="BF817" t="str">
        <f t="shared" si="1286"/>
        <v/>
      </c>
      <c r="BG817" t="str">
        <f t="shared" si="1286"/>
        <v/>
      </c>
      <c r="BH817" t="str">
        <f t="shared" si="1286"/>
        <v/>
      </c>
      <c r="BI817" t="str">
        <f t="shared" si="1286"/>
        <v/>
      </c>
      <c r="BJ817" t="str">
        <f t="shared" si="1286"/>
        <v/>
      </c>
      <c r="BK817" s="346"/>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5">
      <c r="A818" s="349"/>
      <c r="B818" s="352"/>
      <c r="C818" s="342"/>
      <c r="D818" s="177" t="s">
        <v>44</v>
      </c>
      <c r="E818" s="252" t="str">
        <f t="shared" ref="E818:P818" si="1287">IF(E816&gt;0,1,"")</f>
        <v/>
      </c>
      <c r="F818" s="252" t="str">
        <f t="shared" si="1287"/>
        <v/>
      </c>
      <c r="G818" s="252" t="str">
        <f t="shared" si="1287"/>
        <v/>
      </c>
      <c r="H818" s="252" t="str">
        <f t="shared" si="1287"/>
        <v/>
      </c>
      <c r="I818" s="252" t="str">
        <f t="shared" si="1287"/>
        <v/>
      </c>
      <c r="J818" s="252" t="str">
        <f t="shared" si="1287"/>
        <v/>
      </c>
      <c r="K818" s="252" t="str">
        <f t="shared" si="1287"/>
        <v/>
      </c>
      <c r="L818" s="252" t="str">
        <f t="shared" si="1287"/>
        <v/>
      </c>
      <c r="M818" s="175" t="str">
        <f t="shared" si="1287"/>
        <v/>
      </c>
      <c r="N818" s="175" t="str">
        <f t="shared" si="1287"/>
        <v/>
      </c>
      <c r="O818" s="175" t="str">
        <f t="shared" si="1287"/>
        <v/>
      </c>
      <c r="P818" s="175" t="str">
        <f t="shared" si="1287"/>
        <v/>
      </c>
      <c r="Q818" s="184" t="str">
        <f>IF(BK816="","",BK816)</f>
        <v/>
      </c>
      <c r="R818" s="38" t="str">
        <f>IF(BK816="","",BK816)</f>
        <v/>
      </c>
      <c r="S818" s="345"/>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6"/>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5">
      <c r="A819" s="347">
        <v>273</v>
      </c>
      <c r="B819" s="350"/>
      <c r="C819" s="340"/>
      <c r="D819" s="176" t="s">
        <v>38</v>
      </c>
      <c r="E819" s="252"/>
      <c r="F819" s="252"/>
      <c r="G819" s="252"/>
      <c r="H819" s="252"/>
      <c r="I819" s="252"/>
      <c r="J819" s="252"/>
      <c r="K819" s="252"/>
      <c r="L819" s="252"/>
      <c r="M819" s="175"/>
      <c r="N819" s="175"/>
      <c r="O819" s="175"/>
      <c r="P819" s="175"/>
      <c r="Q819" s="183" t="str">
        <f>IF(BK819="","",BX821)</f>
        <v/>
      </c>
      <c r="R819" s="172"/>
      <c r="S819" s="343" t="str">
        <f>IF((COUNTBLANK(E819:Q819)+COUNTBLANK(E820:Q820)+COUNTBLANK(E821:Q821))/3=COUNTBLANK(E819:Q819),"","Bitte alle drei Zeilen ausfüllen")</f>
        <v/>
      </c>
      <c r="W819">
        <f t="shared" ref="W819:AH819" si="1288">IF(E819=4.5,E820,0)</f>
        <v>0</v>
      </c>
      <c r="X819">
        <f t="shared" si="1288"/>
        <v>0</v>
      </c>
      <c r="Y819">
        <f t="shared" si="1288"/>
        <v>0</v>
      </c>
      <c r="Z819">
        <f t="shared" si="1288"/>
        <v>0</v>
      </c>
      <c r="AA819">
        <f t="shared" si="1288"/>
        <v>0</v>
      </c>
      <c r="AB819">
        <f t="shared" si="1288"/>
        <v>0</v>
      </c>
      <c r="AC819">
        <f t="shared" si="1288"/>
        <v>0</v>
      </c>
      <c r="AD819">
        <f t="shared" si="1288"/>
        <v>0</v>
      </c>
      <c r="AE819">
        <f t="shared" si="1288"/>
        <v>0</v>
      </c>
      <c r="AF819">
        <f t="shared" si="1288"/>
        <v>0</v>
      </c>
      <c r="AG819">
        <f t="shared" si="1288"/>
        <v>0</v>
      </c>
      <c r="AH819">
        <f t="shared" si="1288"/>
        <v>0</v>
      </c>
      <c r="AJ819">
        <f t="shared" ref="AJ819:AU819" si="1289">IF(E819=4.5,1,0)</f>
        <v>0</v>
      </c>
      <c r="AK819">
        <f t="shared" si="1289"/>
        <v>0</v>
      </c>
      <c r="AL819">
        <f t="shared" si="1289"/>
        <v>0</v>
      </c>
      <c r="AM819">
        <f t="shared" si="1289"/>
        <v>0</v>
      </c>
      <c r="AN819">
        <f t="shared" si="1289"/>
        <v>0</v>
      </c>
      <c r="AO819">
        <f t="shared" si="1289"/>
        <v>0</v>
      </c>
      <c r="AP819">
        <f t="shared" si="1289"/>
        <v>0</v>
      </c>
      <c r="AQ819">
        <f t="shared" si="1289"/>
        <v>0</v>
      </c>
      <c r="AR819">
        <f t="shared" si="1289"/>
        <v>0</v>
      </c>
      <c r="AS819">
        <f t="shared" si="1289"/>
        <v>0</v>
      </c>
      <c r="AT819">
        <f t="shared" si="1289"/>
        <v>0</v>
      </c>
      <c r="AU819">
        <f t="shared" si="1289"/>
        <v>0</v>
      </c>
      <c r="BK819" s="346"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5">
      <c r="A820" s="348"/>
      <c r="B820" s="351"/>
      <c r="C820" s="341"/>
      <c r="D820" s="176" t="s">
        <v>42</v>
      </c>
      <c r="E820" s="252"/>
      <c r="F820" s="252"/>
      <c r="G820" s="252"/>
      <c r="H820" s="252"/>
      <c r="I820" s="252"/>
      <c r="J820" s="252"/>
      <c r="K820" s="252"/>
      <c r="L820" s="252"/>
      <c r="M820" s="175"/>
      <c r="N820" s="175"/>
      <c r="O820" s="175"/>
      <c r="P820" s="175"/>
      <c r="Q820" s="183"/>
      <c r="R820" s="35">
        <f>IF(R819&lt;15,0,IF(R819&lt;30,1,IF(R819&lt;45,2,3)))</f>
        <v>0</v>
      </c>
      <c r="S820" s="344"/>
      <c r="AY820" t="str">
        <f t="shared" ref="AY820:BJ820" si="1290">IF(AY821="","",COUNTIF($E821:$P821,AY821))</f>
        <v/>
      </c>
      <c r="AZ820" t="str">
        <f t="shared" si="1290"/>
        <v/>
      </c>
      <c r="BA820" t="str">
        <f t="shared" si="1290"/>
        <v/>
      </c>
      <c r="BB820" t="str">
        <f t="shared" si="1290"/>
        <v/>
      </c>
      <c r="BC820" t="str">
        <f t="shared" si="1290"/>
        <v/>
      </c>
      <c r="BD820" t="str">
        <f t="shared" si="1290"/>
        <v/>
      </c>
      <c r="BE820" t="str">
        <f t="shared" si="1290"/>
        <v/>
      </c>
      <c r="BF820" t="str">
        <f t="shared" si="1290"/>
        <v/>
      </c>
      <c r="BG820" t="str">
        <f t="shared" si="1290"/>
        <v/>
      </c>
      <c r="BH820" t="str">
        <f t="shared" si="1290"/>
        <v/>
      </c>
      <c r="BI820" t="str">
        <f t="shared" si="1290"/>
        <v/>
      </c>
      <c r="BJ820" t="str">
        <f t="shared" si="1290"/>
        <v/>
      </c>
      <c r="BK820" s="346"/>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5">
      <c r="A821" s="349"/>
      <c r="B821" s="352"/>
      <c r="C821" s="342"/>
      <c r="D821" s="177" t="s">
        <v>44</v>
      </c>
      <c r="E821" s="252" t="str">
        <f t="shared" ref="E821:P821" si="1291">IF(E819&gt;0,1,"")</f>
        <v/>
      </c>
      <c r="F821" s="252" t="str">
        <f t="shared" si="1291"/>
        <v/>
      </c>
      <c r="G821" s="252" t="str">
        <f t="shared" si="1291"/>
        <v/>
      </c>
      <c r="H821" s="252" t="str">
        <f t="shared" si="1291"/>
        <v/>
      </c>
      <c r="I821" s="252" t="str">
        <f t="shared" si="1291"/>
        <v/>
      </c>
      <c r="J821" s="252" t="str">
        <f t="shared" si="1291"/>
        <v/>
      </c>
      <c r="K821" s="252" t="str">
        <f t="shared" si="1291"/>
        <v/>
      </c>
      <c r="L821" s="252" t="str">
        <f t="shared" si="1291"/>
        <v/>
      </c>
      <c r="M821" s="175" t="str">
        <f t="shared" si="1291"/>
        <v/>
      </c>
      <c r="N821" s="175" t="str">
        <f t="shared" si="1291"/>
        <v/>
      </c>
      <c r="O821" s="175" t="str">
        <f t="shared" si="1291"/>
        <v/>
      </c>
      <c r="P821" s="175" t="str">
        <f t="shared" si="1291"/>
        <v/>
      </c>
      <c r="Q821" s="184" t="str">
        <f>IF(BK819="","",BK819)</f>
        <v/>
      </c>
      <c r="R821" s="38" t="str">
        <f>IF(BK819="","",BK819)</f>
        <v/>
      </c>
      <c r="S821" s="345"/>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6"/>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5">
      <c r="A822" s="347">
        <v>274</v>
      </c>
      <c r="B822" s="350"/>
      <c r="C822" s="340"/>
      <c r="D822" s="176" t="s">
        <v>38</v>
      </c>
      <c r="E822" s="252"/>
      <c r="F822" s="252"/>
      <c r="G822" s="252"/>
      <c r="H822" s="252"/>
      <c r="I822" s="252"/>
      <c r="J822" s="252"/>
      <c r="K822" s="252"/>
      <c r="L822" s="252"/>
      <c r="M822" s="175"/>
      <c r="N822" s="175"/>
      <c r="O822" s="175"/>
      <c r="P822" s="175"/>
      <c r="Q822" s="183" t="str">
        <f>IF(BK822="","",BX824)</f>
        <v/>
      </c>
      <c r="R822" s="172"/>
      <c r="S822" s="343" t="str">
        <f>IF((COUNTBLANK(E822:Q822)+COUNTBLANK(E823:Q823)+COUNTBLANK(E824:Q824))/3=COUNTBLANK(E822:Q822),"","Bitte alle drei Zeilen ausfüllen")</f>
        <v/>
      </c>
      <c r="W822">
        <f t="shared" ref="W822:AH822" si="1292">IF(E822=4.5,E823,0)</f>
        <v>0</v>
      </c>
      <c r="X822">
        <f t="shared" si="1292"/>
        <v>0</v>
      </c>
      <c r="Y822">
        <f t="shared" si="1292"/>
        <v>0</v>
      </c>
      <c r="Z822">
        <f t="shared" si="1292"/>
        <v>0</v>
      </c>
      <c r="AA822">
        <f t="shared" si="1292"/>
        <v>0</v>
      </c>
      <c r="AB822">
        <f t="shared" si="1292"/>
        <v>0</v>
      </c>
      <c r="AC822">
        <f t="shared" si="1292"/>
        <v>0</v>
      </c>
      <c r="AD822">
        <f t="shared" si="1292"/>
        <v>0</v>
      </c>
      <c r="AE822">
        <f t="shared" si="1292"/>
        <v>0</v>
      </c>
      <c r="AF822">
        <f t="shared" si="1292"/>
        <v>0</v>
      </c>
      <c r="AG822">
        <f t="shared" si="1292"/>
        <v>0</v>
      </c>
      <c r="AH822">
        <f t="shared" si="1292"/>
        <v>0</v>
      </c>
      <c r="AJ822">
        <f t="shared" ref="AJ822:AU822" si="1293">IF(E822=4.5,1,0)</f>
        <v>0</v>
      </c>
      <c r="AK822">
        <f t="shared" si="1293"/>
        <v>0</v>
      </c>
      <c r="AL822">
        <f t="shared" si="1293"/>
        <v>0</v>
      </c>
      <c r="AM822">
        <f t="shared" si="1293"/>
        <v>0</v>
      </c>
      <c r="AN822">
        <f t="shared" si="1293"/>
        <v>0</v>
      </c>
      <c r="AO822">
        <f t="shared" si="1293"/>
        <v>0</v>
      </c>
      <c r="AP822">
        <f t="shared" si="1293"/>
        <v>0</v>
      </c>
      <c r="AQ822">
        <f t="shared" si="1293"/>
        <v>0</v>
      </c>
      <c r="AR822">
        <f t="shared" si="1293"/>
        <v>0</v>
      </c>
      <c r="AS822">
        <f t="shared" si="1293"/>
        <v>0</v>
      </c>
      <c r="AT822">
        <f t="shared" si="1293"/>
        <v>0</v>
      </c>
      <c r="AU822">
        <f t="shared" si="1293"/>
        <v>0</v>
      </c>
      <c r="BK822" s="346"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5">
      <c r="A823" s="348"/>
      <c r="B823" s="351"/>
      <c r="C823" s="341"/>
      <c r="D823" s="176" t="s">
        <v>42</v>
      </c>
      <c r="E823" s="252"/>
      <c r="F823" s="252"/>
      <c r="G823" s="252"/>
      <c r="H823" s="252"/>
      <c r="I823" s="252"/>
      <c r="J823" s="252"/>
      <c r="K823" s="252"/>
      <c r="L823" s="252"/>
      <c r="M823" s="175"/>
      <c r="N823" s="175"/>
      <c r="O823" s="175"/>
      <c r="P823" s="175"/>
      <c r="Q823" s="183"/>
      <c r="R823" s="35">
        <f>IF(R822&lt;15,0,IF(R822&lt;30,1,IF(R822&lt;45,2,3)))</f>
        <v>0</v>
      </c>
      <c r="S823" s="344"/>
      <c r="AY823" t="str">
        <f t="shared" ref="AY823:BJ823" si="1294">IF(AY824="","",COUNTIF($E824:$P824,AY824))</f>
        <v/>
      </c>
      <c r="AZ823" t="str">
        <f t="shared" si="1294"/>
        <v/>
      </c>
      <c r="BA823" t="str">
        <f t="shared" si="1294"/>
        <v/>
      </c>
      <c r="BB823" t="str">
        <f t="shared" si="1294"/>
        <v/>
      </c>
      <c r="BC823" t="str">
        <f t="shared" si="1294"/>
        <v/>
      </c>
      <c r="BD823" t="str">
        <f t="shared" si="1294"/>
        <v/>
      </c>
      <c r="BE823" t="str">
        <f t="shared" si="1294"/>
        <v/>
      </c>
      <c r="BF823" t="str">
        <f t="shared" si="1294"/>
        <v/>
      </c>
      <c r="BG823" t="str">
        <f t="shared" si="1294"/>
        <v/>
      </c>
      <c r="BH823" t="str">
        <f t="shared" si="1294"/>
        <v/>
      </c>
      <c r="BI823" t="str">
        <f t="shared" si="1294"/>
        <v/>
      </c>
      <c r="BJ823" t="str">
        <f t="shared" si="1294"/>
        <v/>
      </c>
      <c r="BK823" s="346"/>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5">
      <c r="A824" s="349"/>
      <c r="B824" s="352"/>
      <c r="C824" s="342"/>
      <c r="D824" s="177" t="s">
        <v>44</v>
      </c>
      <c r="E824" s="252" t="str">
        <f t="shared" ref="E824:P824" si="1295">IF(E822&gt;0,1,"")</f>
        <v/>
      </c>
      <c r="F824" s="252" t="str">
        <f t="shared" si="1295"/>
        <v/>
      </c>
      <c r="G824" s="252" t="str">
        <f t="shared" si="1295"/>
        <v/>
      </c>
      <c r="H824" s="252" t="str">
        <f t="shared" si="1295"/>
        <v/>
      </c>
      <c r="I824" s="252" t="str">
        <f t="shared" si="1295"/>
        <v/>
      </c>
      <c r="J824" s="252" t="str">
        <f t="shared" si="1295"/>
        <v/>
      </c>
      <c r="K824" s="252" t="str">
        <f t="shared" si="1295"/>
        <v/>
      </c>
      <c r="L824" s="252" t="str">
        <f t="shared" si="1295"/>
        <v/>
      </c>
      <c r="M824" s="175" t="str">
        <f t="shared" si="1295"/>
        <v/>
      </c>
      <c r="N824" s="175" t="str">
        <f t="shared" si="1295"/>
        <v/>
      </c>
      <c r="O824" s="175" t="str">
        <f t="shared" si="1295"/>
        <v/>
      </c>
      <c r="P824" s="175" t="str">
        <f t="shared" si="1295"/>
        <v/>
      </c>
      <c r="Q824" s="184" t="str">
        <f>IF(BK822="","",BK822)</f>
        <v/>
      </c>
      <c r="R824" s="38" t="str">
        <f>IF(BK822="","",BK822)</f>
        <v/>
      </c>
      <c r="S824" s="345"/>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6"/>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5">
      <c r="A825" s="347">
        <v>275</v>
      </c>
      <c r="B825" s="350"/>
      <c r="C825" s="340"/>
      <c r="D825" s="176" t="s">
        <v>38</v>
      </c>
      <c r="E825" s="252"/>
      <c r="F825" s="252"/>
      <c r="G825" s="252"/>
      <c r="H825" s="252"/>
      <c r="I825" s="252"/>
      <c r="J825" s="252"/>
      <c r="K825" s="252"/>
      <c r="L825" s="252"/>
      <c r="M825" s="175"/>
      <c r="N825" s="175"/>
      <c r="O825" s="175"/>
      <c r="P825" s="175"/>
      <c r="Q825" s="183" t="str">
        <f>IF(BK825="","",BX827)</f>
        <v/>
      </c>
      <c r="R825" s="172"/>
      <c r="S825" s="343" t="str">
        <f>IF((COUNTBLANK(E825:Q825)+COUNTBLANK(E826:Q826)+COUNTBLANK(E827:Q827))/3=COUNTBLANK(E825:Q825),"","Bitte alle drei Zeilen ausfüllen")</f>
        <v/>
      </c>
      <c r="W825">
        <f t="shared" ref="W825:AH825" si="1296">IF(E825=4.5,E826,0)</f>
        <v>0</v>
      </c>
      <c r="X825">
        <f t="shared" si="1296"/>
        <v>0</v>
      </c>
      <c r="Y825">
        <f t="shared" si="1296"/>
        <v>0</v>
      </c>
      <c r="Z825">
        <f t="shared" si="1296"/>
        <v>0</v>
      </c>
      <c r="AA825">
        <f t="shared" si="1296"/>
        <v>0</v>
      </c>
      <c r="AB825">
        <f t="shared" si="1296"/>
        <v>0</v>
      </c>
      <c r="AC825">
        <f t="shared" si="1296"/>
        <v>0</v>
      </c>
      <c r="AD825">
        <f t="shared" si="1296"/>
        <v>0</v>
      </c>
      <c r="AE825">
        <f t="shared" si="1296"/>
        <v>0</v>
      </c>
      <c r="AF825">
        <f t="shared" si="1296"/>
        <v>0</v>
      </c>
      <c r="AG825">
        <f t="shared" si="1296"/>
        <v>0</v>
      </c>
      <c r="AH825">
        <f t="shared" si="1296"/>
        <v>0</v>
      </c>
      <c r="AJ825">
        <f t="shared" ref="AJ825:AU825" si="1297">IF(E825=4.5,1,0)</f>
        <v>0</v>
      </c>
      <c r="AK825">
        <f t="shared" si="1297"/>
        <v>0</v>
      </c>
      <c r="AL825">
        <f t="shared" si="1297"/>
        <v>0</v>
      </c>
      <c r="AM825">
        <f t="shared" si="1297"/>
        <v>0</v>
      </c>
      <c r="AN825">
        <f t="shared" si="1297"/>
        <v>0</v>
      </c>
      <c r="AO825">
        <f t="shared" si="1297"/>
        <v>0</v>
      </c>
      <c r="AP825">
        <f t="shared" si="1297"/>
        <v>0</v>
      </c>
      <c r="AQ825">
        <f t="shared" si="1297"/>
        <v>0</v>
      </c>
      <c r="AR825">
        <f t="shared" si="1297"/>
        <v>0</v>
      </c>
      <c r="AS825">
        <f t="shared" si="1297"/>
        <v>0</v>
      </c>
      <c r="AT825">
        <f t="shared" si="1297"/>
        <v>0</v>
      </c>
      <c r="AU825">
        <f t="shared" si="1297"/>
        <v>0</v>
      </c>
      <c r="BK825" s="346"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5">
      <c r="A826" s="348"/>
      <c r="B826" s="351"/>
      <c r="C826" s="341"/>
      <c r="D826" s="176" t="s">
        <v>42</v>
      </c>
      <c r="E826" s="252"/>
      <c r="F826" s="252"/>
      <c r="G826" s="252"/>
      <c r="H826" s="252"/>
      <c r="I826" s="252"/>
      <c r="J826" s="252"/>
      <c r="K826" s="252"/>
      <c r="L826" s="252"/>
      <c r="M826" s="175"/>
      <c r="N826" s="175"/>
      <c r="O826" s="175"/>
      <c r="P826" s="175"/>
      <c r="Q826" s="183"/>
      <c r="R826" s="35">
        <f>IF(R825&lt;15,0,IF(R825&lt;30,1,IF(R825&lt;45,2,3)))</f>
        <v>0</v>
      </c>
      <c r="S826" s="344"/>
      <c r="AY826" t="str">
        <f t="shared" ref="AY826:BJ826" si="1298">IF(AY827="","",COUNTIF($E827:$P827,AY827))</f>
        <v/>
      </c>
      <c r="AZ826" t="str">
        <f t="shared" si="1298"/>
        <v/>
      </c>
      <c r="BA826" t="str">
        <f t="shared" si="1298"/>
        <v/>
      </c>
      <c r="BB826" t="str">
        <f t="shared" si="1298"/>
        <v/>
      </c>
      <c r="BC826" t="str">
        <f t="shared" si="1298"/>
        <v/>
      </c>
      <c r="BD826" t="str">
        <f t="shared" si="1298"/>
        <v/>
      </c>
      <c r="BE826" t="str">
        <f t="shared" si="1298"/>
        <v/>
      </c>
      <c r="BF826" t="str">
        <f t="shared" si="1298"/>
        <v/>
      </c>
      <c r="BG826" t="str">
        <f t="shared" si="1298"/>
        <v/>
      </c>
      <c r="BH826" t="str">
        <f t="shared" si="1298"/>
        <v/>
      </c>
      <c r="BI826" t="str">
        <f t="shared" si="1298"/>
        <v/>
      </c>
      <c r="BJ826" t="str">
        <f t="shared" si="1298"/>
        <v/>
      </c>
      <c r="BK826" s="346"/>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5">
      <c r="A827" s="349"/>
      <c r="B827" s="352"/>
      <c r="C827" s="342"/>
      <c r="D827" s="177" t="s">
        <v>44</v>
      </c>
      <c r="E827" s="252" t="str">
        <f t="shared" ref="E827:P827" si="1299">IF(E825&gt;0,1,"")</f>
        <v/>
      </c>
      <c r="F827" s="252" t="str">
        <f t="shared" si="1299"/>
        <v/>
      </c>
      <c r="G827" s="252" t="str">
        <f t="shared" si="1299"/>
        <v/>
      </c>
      <c r="H827" s="252" t="str">
        <f t="shared" si="1299"/>
        <v/>
      </c>
      <c r="I827" s="252" t="str">
        <f t="shared" si="1299"/>
        <v/>
      </c>
      <c r="J827" s="252" t="str">
        <f t="shared" si="1299"/>
        <v/>
      </c>
      <c r="K827" s="252" t="str">
        <f t="shared" si="1299"/>
        <v/>
      </c>
      <c r="L827" s="252" t="str">
        <f t="shared" si="1299"/>
        <v/>
      </c>
      <c r="M827" s="175" t="str">
        <f t="shared" si="1299"/>
        <v/>
      </c>
      <c r="N827" s="175" t="str">
        <f t="shared" si="1299"/>
        <v/>
      </c>
      <c r="O827" s="175" t="str">
        <f t="shared" si="1299"/>
        <v/>
      </c>
      <c r="P827" s="175" t="str">
        <f t="shared" si="1299"/>
        <v/>
      </c>
      <c r="Q827" s="184" t="str">
        <f>IF(BK825="","",BK825)</f>
        <v/>
      </c>
      <c r="R827" s="38" t="str">
        <f>IF(BK825="","",BK825)</f>
        <v/>
      </c>
      <c r="S827" s="345"/>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6"/>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5">
      <c r="A828" s="347">
        <v>276</v>
      </c>
      <c r="B828" s="350"/>
      <c r="C828" s="340"/>
      <c r="D828" s="176" t="s">
        <v>38</v>
      </c>
      <c r="E828" s="252"/>
      <c r="F828" s="252"/>
      <c r="G828" s="252"/>
      <c r="H828" s="252"/>
      <c r="I828" s="252"/>
      <c r="J828" s="252"/>
      <c r="K828" s="252"/>
      <c r="L828" s="252"/>
      <c r="M828" s="175"/>
      <c r="N828" s="175"/>
      <c r="O828" s="175"/>
      <c r="P828" s="175"/>
      <c r="Q828" s="183" t="str">
        <f>IF(BK828="","",BX830)</f>
        <v/>
      </c>
      <c r="R828" s="172"/>
      <c r="S828" s="343" t="str">
        <f>IF((COUNTBLANK(E828:Q828)+COUNTBLANK(E829:Q829)+COUNTBLANK(E830:Q830))/3=COUNTBLANK(E828:Q828),"","Bitte alle drei Zeilen ausfüllen")</f>
        <v/>
      </c>
      <c r="W828">
        <f t="shared" ref="W828:AH828" si="1300">IF(E828=4.5,E829,0)</f>
        <v>0</v>
      </c>
      <c r="X828">
        <f t="shared" si="1300"/>
        <v>0</v>
      </c>
      <c r="Y828">
        <f t="shared" si="1300"/>
        <v>0</v>
      </c>
      <c r="Z828">
        <f t="shared" si="1300"/>
        <v>0</v>
      </c>
      <c r="AA828">
        <f t="shared" si="1300"/>
        <v>0</v>
      </c>
      <c r="AB828">
        <f t="shared" si="1300"/>
        <v>0</v>
      </c>
      <c r="AC828">
        <f t="shared" si="1300"/>
        <v>0</v>
      </c>
      <c r="AD828">
        <f t="shared" si="1300"/>
        <v>0</v>
      </c>
      <c r="AE828">
        <f t="shared" si="1300"/>
        <v>0</v>
      </c>
      <c r="AF828">
        <f t="shared" si="1300"/>
        <v>0</v>
      </c>
      <c r="AG828">
        <f t="shared" si="1300"/>
        <v>0</v>
      </c>
      <c r="AH828">
        <f t="shared" si="1300"/>
        <v>0</v>
      </c>
      <c r="AJ828">
        <f t="shared" ref="AJ828:AU828" si="1301">IF(E828=4.5,1,0)</f>
        <v>0</v>
      </c>
      <c r="AK828">
        <f t="shared" si="1301"/>
        <v>0</v>
      </c>
      <c r="AL828">
        <f t="shared" si="1301"/>
        <v>0</v>
      </c>
      <c r="AM828">
        <f t="shared" si="1301"/>
        <v>0</v>
      </c>
      <c r="AN828">
        <f t="shared" si="1301"/>
        <v>0</v>
      </c>
      <c r="AO828">
        <f t="shared" si="1301"/>
        <v>0</v>
      </c>
      <c r="AP828">
        <f t="shared" si="1301"/>
        <v>0</v>
      </c>
      <c r="AQ828">
        <f t="shared" si="1301"/>
        <v>0</v>
      </c>
      <c r="AR828">
        <f t="shared" si="1301"/>
        <v>0</v>
      </c>
      <c r="AS828">
        <f t="shared" si="1301"/>
        <v>0</v>
      </c>
      <c r="AT828">
        <f t="shared" si="1301"/>
        <v>0</v>
      </c>
      <c r="AU828">
        <f t="shared" si="1301"/>
        <v>0</v>
      </c>
      <c r="BK828" s="346"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5">
      <c r="A829" s="348"/>
      <c r="B829" s="351"/>
      <c r="C829" s="341"/>
      <c r="D829" s="176" t="s">
        <v>42</v>
      </c>
      <c r="E829" s="252"/>
      <c r="F829" s="252"/>
      <c r="G829" s="252"/>
      <c r="H829" s="252"/>
      <c r="I829" s="252"/>
      <c r="J829" s="252"/>
      <c r="K829" s="252"/>
      <c r="L829" s="252"/>
      <c r="M829" s="175"/>
      <c r="N829" s="175"/>
      <c r="O829" s="175"/>
      <c r="P829" s="175"/>
      <c r="Q829" s="183"/>
      <c r="R829" s="35">
        <f>IF(R828&lt;15,0,IF(R828&lt;30,1,IF(R828&lt;45,2,3)))</f>
        <v>0</v>
      </c>
      <c r="S829" s="344"/>
      <c r="AY829" t="str">
        <f t="shared" ref="AY829:BJ829" si="1302">IF(AY830="","",COUNTIF($E830:$P830,AY830))</f>
        <v/>
      </c>
      <c r="AZ829" t="str">
        <f t="shared" si="1302"/>
        <v/>
      </c>
      <c r="BA829" t="str">
        <f t="shared" si="1302"/>
        <v/>
      </c>
      <c r="BB829" t="str">
        <f t="shared" si="1302"/>
        <v/>
      </c>
      <c r="BC829" t="str">
        <f t="shared" si="1302"/>
        <v/>
      </c>
      <c r="BD829" t="str">
        <f t="shared" si="1302"/>
        <v/>
      </c>
      <c r="BE829" t="str">
        <f t="shared" si="1302"/>
        <v/>
      </c>
      <c r="BF829" t="str">
        <f t="shared" si="1302"/>
        <v/>
      </c>
      <c r="BG829" t="str">
        <f t="shared" si="1302"/>
        <v/>
      </c>
      <c r="BH829" t="str">
        <f t="shared" si="1302"/>
        <v/>
      </c>
      <c r="BI829" t="str">
        <f t="shared" si="1302"/>
        <v/>
      </c>
      <c r="BJ829" t="str">
        <f t="shared" si="1302"/>
        <v/>
      </c>
      <c r="BK829" s="346"/>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5">
      <c r="A830" s="349"/>
      <c r="B830" s="352"/>
      <c r="C830" s="342"/>
      <c r="D830" s="177" t="s">
        <v>44</v>
      </c>
      <c r="E830" s="252" t="str">
        <f t="shared" ref="E830:P830" si="1303">IF(E828&gt;0,1,"")</f>
        <v/>
      </c>
      <c r="F830" s="252" t="str">
        <f t="shared" si="1303"/>
        <v/>
      </c>
      <c r="G830" s="252" t="str">
        <f t="shared" si="1303"/>
        <v/>
      </c>
      <c r="H830" s="252" t="str">
        <f t="shared" si="1303"/>
        <v/>
      </c>
      <c r="I830" s="252" t="str">
        <f t="shared" si="1303"/>
        <v/>
      </c>
      <c r="J830" s="252" t="str">
        <f t="shared" si="1303"/>
        <v/>
      </c>
      <c r="K830" s="252" t="str">
        <f t="shared" si="1303"/>
        <v/>
      </c>
      <c r="L830" s="252" t="str">
        <f t="shared" si="1303"/>
        <v/>
      </c>
      <c r="M830" s="175" t="str">
        <f t="shared" si="1303"/>
        <v/>
      </c>
      <c r="N830" s="175" t="str">
        <f t="shared" si="1303"/>
        <v/>
      </c>
      <c r="O830" s="175" t="str">
        <f t="shared" si="1303"/>
        <v/>
      </c>
      <c r="P830" s="175" t="str">
        <f t="shared" si="1303"/>
        <v/>
      </c>
      <c r="Q830" s="184" t="str">
        <f>IF(BK828="","",BK828)</f>
        <v/>
      </c>
      <c r="R830" s="38" t="str">
        <f>IF(BK828="","",BK828)</f>
        <v/>
      </c>
      <c r="S830" s="345"/>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6"/>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5">
      <c r="A831" s="347">
        <v>277</v>
      </c>
      <c r="B831" s="350"/>
      <c r="C831" s="340"/>
      <c r="D831" s="176" t="s">
        <v>38</v>
      </c>
      <c r="E831" s="252"/>
      <c r="F831" s="252"/>
      <c r="G831" s="252"/>
      <c r="H831" s="252"/>
      <c r="I831" s="252"/>
      <c r="J831" s="252"/>
      <c r="K831" s="252"/>
      <c r="L831" s="252"/>
      <c r="M831" s="175"/>
      <c r="N831" s="175"/>
      <c r="O831" s="175"/>
      <c r="P831" s="175"/>
      <c r="Q831" s="183" t="str">
        <f>IF(BK831="","",BX833)</f>
        <v/>
      </c>
      <c r="R831" s="172"/>
      <c r="S831" s="343" t="str">
        <f>IF((COUNTBLANK(E831:Q831)+COUNTBLANK(E832:Q832)+COUNTBLANK(E833:Q833))/3=COUNTBLANK(E831:Q831),"","Bitte alle drei Zeilen ausfüllen")</f>
        <v/>
      </c>
      <c r="W831">
        <f t="shared" ref="W831:AH831" si="1304">IF(E831=4.5,E832,0)</f>
        <v>0</v>
      </c>
      <c r="X831">
        <f t="shared" si="1304"/>
        <v>0</v>
      </c>
      <c r="Y831">
        <f t="shared" si="1304"/>
        <v>0</v>
      </c>
      <c r="Z831">
        <f t="shared" si="1304"/>
        <v>0</v>
      </c>
      <c r="AA831">
        <f t="shared" si="1304"/>
        <v>0</v>
      </c>
      <c r="AB831">
        <f t="shared" si="1304"/>
        <v>0</v>
      </c>
      <c r="AC831">
        <f t="shared" si="1304"/>
        <v>0</v>
      </c>
      <c r="AD831">
        <f t="shared" si="1304"/>
        <v>0</v>
      </c>
      <c r="AE831">
        <f t="shared" si="1304"/>
        <v>0</v>
      </c>
      <c r="AF831">
        <f t="shared" si="1304"/>
        <v>0</v>
      </c>
      <c r="AG831">
        <f t="shared" si="1304"/>
        <v>0</v>
      </c>
      <c r="AH831">
        <f t="shared" si="1304"/>
        <v>0</v>
      </c>
      <c r="AJ831">
        <f t="shared" ref="AJ831:AU831" si="1305">IF(E831=4.5,1,0)</f>
        <v>0</v>
      </c>
      <c r="AK831">
        <f t="shared" si="1305"/>
        <v>0</v>
      </c>
      <c r="AL831">
        <f t="shared" si="1305"/>
        <v>0</v>
      </c>
      <c r="AM831">
        <f t="shared" si="1305"/>
        <v>0</v>
      </c>
      <c r="AN831">
        <f t="shared" si="1305"/>
        <v>0</v>
      </c>
      <c r="AO831">
        <f t="shared" si="1305"/>
        <v>0</v>
      </c>
      <c r="AP831">
        <f t="shared" si="1305"/>
        <v>0</v>
      </c>
      <c r="AQ831">
        <f t="shared" si="1305"/>
        <v>0</v>
      </c>
      <c r="AR831">
        <f t="shared" si="1305"/>
        <v>0</v>
      </c>
      <c r="AS831">
        <f t="shared" si="1305"/>
        <v>0</v>
      </c>
      <c r="AT831">
        <f t="shared" si="1305"/>
        <v>0</v>
      </c>
      <c r="AU831">
        <f t="shared" si="1305"/>
        <v>0</v>
      </c>
      <c r="BK831" s="346"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5">
      <c r="A832" s="348"/>
      <c r="B832" s="351"/>
      <c r="C832" s="341"/>
      <c r="D832" s="176" t="s">
        <v>42</v>
      </c>
      <c r="E832" s="252"/>
      <c r="F832" s="252"/>
      <c r="G832" s="252"/>
      <c r="H832" s="252"/>
      <c r="I832" s="252"/>
      <c r="J832" s="252"/>
      <c r="K832" s="252"/>
      <c r="L832" s="252"/>
      <c r="M832" s="175"/>
      <c r="N832" s="175"/>
      <c r="O832" s="175"/>
      <c r="P832" s="175"/>
      <c r="Q832" s="183"/>
      <c r="R832" s="35">
        <f>IF(R831&lt;15,0,IF(R831&lt;30,1,IF(R831&lt;45,2,3)))</f>
        <v>0</v>
      </c>
      <c r="S832" s="344"/>
      <c r="AY832" t="str">
        <f t="shared" ref="AY832:BJ832" si="1306">IF(AY833="","",COUNTIF($E833:$P833,AY833))</f>
        <v/>
      </c>
      <c r="AZ832" t="str">
        <f t="shared" si="1306"/>
        <v/>
      </c>
      <c r="BA832" t="str">
        <f t="shared" si="1306"/>
        <v/>
      </c>
      <c r="BB832" t="str">
        <f t="shared" si="1306"/>
        <v/>
      </c>
      <c r="BC832" t="str">
        <f t="shared" si="1306"/>
        <v/>
      </c>
      <c r="BD832" t="str">
        <f t="shared" si="1306"/>
        <v/>
      </c>
      <c r="BE832" t="str">
        <f t="shared" si="1306"/>
        <v/>
      </c>
      <c r="BF832" t="str">
        <f t="shared" si="1306"/>
        <v/>
      </c>
      <c r="BG832" t="str">
        <f t="shared" si="1306"/>
        <v/>
      </c>
      <c r="BH832" t="str">
        <f t="shared" si="1306"/>
        <v/>
      </c>
      <c r="BI832" t="str">
        <f t="shared" si="1306"/>
        <v/>
      </c>
      <c r="BJ832" t="str">
        <f t="shared" si="1306"/>
        <v/>
      </c>
      <c r="BK832" s="346"/>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5">
      <c r="A833" s="349"/>
      <c r="B833" s="352"/>
      <c r="C833" s="342"/>
      <c r="D833" s="177" t="s">
        <v>44</v>
      </c>
      <c r="E833" s="252" t="str">
        <f t="shared" ref="E833:P833" si="1307">IF(E831&gt;0,1,"")</f>
        <v/>
      </c>
      <c r="F833" s="252" t="str">
        <f t="shared" si="1307"/>
        <v/>
      </c>
      <c r="G833" s="252" t="str">
        <f t="shared" si="1307"/>
        <v/>
      </c>
      <c r="H833" s="252" t="str">
        <f t="shared" si="1307"/>
        <v/>
      </c>
      <c r="I833" s="252" t="str">
        <f t="shared" si="1307"/>
        <v/>
      </c>
      <c r="J833" s="252" t="str">
        <f t="shared" si="1307"/>
        <v/>
      </c>
      <c r="K833" s="252" t="str">
        <f t="shared" si="1307"/>
        <v/>
      </c>
      <c r="L833" s="252" t="str">
        <f t="shared" si="1307"/>
        <v/>
      </c>
      <c r="M833" s="175" t="str">
        <f t="shared" si="1307"/>
        <v/>
      </c>
      <c r="N833" s="175" t="str">
        <f t="shared" si="1307"/>
        <v/>
      </c>
      <c r="O833" s="175" t="str">
        <f t="shared" si="1307"/>
        <v/>
      </c>
      <c r="P833" s="175" t="str">
        <f t="shared" si="1307"/>
        <v/>
      </c>
      <c r="Q833" s="184" t="str">
        <f>IF(BK831="","",BK831)</f>
        <v/>
      </c>
      <c r="R833" s="38" t="str">
        <f>IF(BK831="","",BK831)</f>
        <v/>
      </c>
      <c r="S833" s="345"/>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6"/>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5">
      <c r="A834" s="347">
        <v>278</v>
      </c>
      <c r="B834" s="350"/>
      <c r="C834" s="340"/>
      <c r="D834" s="176" t="s">
        <v>38</v>
      </c>
      <c r="E834" s="252"/>
      <c r="F834" s="252"/>
      <c r="G834" s="252"/>
      <c r="H834" s="252"/>
      <c r="I834" s="252"/>
      <c r="J834" s="252"/>
      <c r="K834" s="252"/>
      <c r="L834" s="252"/>
      <c r="M834" s="175"/>
      <c r="N834" s="175"/>
      <c r="O834" s="175"/>
      <c r="P834" s="175"/>
      <c r="Q834" s="183" t="str">
        <f>IF(BK834="","",BX836)</f>
        <v/>
      </c>
      <c r="R834" s="172"/>
      <c r="S834" s="343" t="str">
        <f>IF((COUNTBLANK(E834:Q834)+COUNTBLANK(E835:Q835)+COUNTBLANK(E836:Q836))/3=COUNTBLANK(E834:Q834),"","Bitte alle drei Zeilen ausfüllen")</f>
        <v/>
      </c>
      <c r="W834">
        <f t="shared" ref="W834:AH834" si="1308">IF(E834=4.5,E835,0)</f>
        <v>0</v>
      </c>
      <c r="X834">
        <f t="shared" si="1308"/>
        <v>0</v>
      </c>
      <c r="Y834">
        <f t="shared" si="1308"/>
        <v>0</v>
      </c>
      <c r="Z834">
        <f t="shared" si="1308"/>
        <v>0</v>
      </c>
      <c r="AA834">
        <f t="shared" si="1308"/>
        <v>0</v>
      </c>
      <c r="AB834">
        <f t="shared" si="1308"/>
        <v>0</v>
      </c>
      <c r="AC834">
        <f t="shared" si="1308"/>
        <v>0</v>
      </c>
      <c r="AD834">
        <f t="shared" si="1308"/>
        <v>0</v>
      </c>
      <c r="AE834">
        <f t="shared" si="1308"/>
        <v>0</v>
      </c>
      <c r="AF834">
        <f t="shared" si="1308"/>
        <v>0</v>
      </c>
      <c r="AG834">
        <f t="shared" si="1308"/>
        <v>0</v>
      </c>
      <c r="AH834">
        <f t="shared" si="1308"/>
        <v>0</v>
      </c>
      <c r="AJ834">
        <f t="shared" ref="AJ834:AU834" si="1309">IF(E834=4.5,1,0)</f>
        <v>0</v>
      </c>
      <c r="AK834">
        <f t="shared" si="1309"/>
        <v>0</v>
      </c>
      <c r="AL834">
        <f t="shared" si="1309"/>
        <v>0</v>
      </c>
      <c r="AM834">
        <f t="shared" si="1309"/>
        <v>0</v>
      </c>
      <c r="AN834">
        <f t="shared" si="1309"/>
        <v>0</v>
      </c>
      <c r="AO834">
        <f t="shared" si="1309"/>
        <v>0</v>
      </c>
      <c r="AP834">
        <f t="shared" si="1309"/>
        <v>0</v>
      </c>
      <c r="AQ834">
        <f t="shared" si="1309"/>
        <v>0</v>
      </c>
      <c r="AR834">
        <f t="shared" si="1309"/>
        <v>0</v>
      </c>
      <c r="AS834">
        <f t="shared" si="1309"/>
        <v>0</v>
      </c>
      <c r="AT834">
        <f t="shared" si="1309"/>
        <v>0</v>
      </c>
      <c r="AU834">
        <f t="shared" si="1309"/>
        <v>0</v>
      </c>
      <c r="BK834" s="346"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5">
      <c r="A835" s="348"/>
      <c r="B835" s="351"/>
      <c r="C835" s="341"/>
      <c r="D835" s="176" t="s">
        <v>42</v>
      </c>
      <c r="E835" s="252"/>
      <c r="F835" s="252"/>
      <c r="G835" s="252"/>
      <c r="H835" s="252"/>
      <c r="I835" s="252"/>
      <c r="J835" s="252"/>
      <c r="K835" s="252"/>
      <c r="L835" s="252"/>
      <c r="M835" s="175"/>
      <c r="N835" s="175"/>
      <c r="O835" s="175"/>
      <c r="P835" s="175"/>
      <c r="Q835" s="183"/>
      <c r="R835" s="35">
        <f>IF(R834&lt;15,0,IF(R834&lt;30,1,IF(R834&lt;45,2,3)))</f>
        <v>0</v>
      </c>
      <c r="S835" s="344"/>
      <c r="AY835" t="str">
        <f t="shared" ref="AY835:BJ835" si="1310">IF(AY836="","",COUNTIF($E836:$P836,AY836))</f>
        <v/>
      </c>
      <c r="AZ835" t="str">
        <f t="shared" si="1310"/>
        <v/>
      </c>
      <c r="BA835" t="str">
        <f t="shared" si="1310"/>
        <v/>
      </c>
      <c r="BB835" t="str">
        <f t="shared" si="1310"/>
        <v/>
      </c>
      <c r="BC835" t="str">
        <f t="shared" si="1310"/>
        <v/>
      </c>
      <c r="BD835" t="str">
        <f t="shared" si="1310"/>
        <v/>
      </c>
      <c r="BE835" t="str">
        <f t="shared" si="1310"/>
        <v/>
      </c>
      <c r="BF835" t="str">
        <f t="shared" si="1310"/>
        <v/>
      </c>
      <c r="BG835" t="str">
        <f t="shared" si="1310"/>
        <v/>
      </c>
      <c r="BH835" t="str">
        <f t="shared" si="1310"/>
        <v/>
      </c>
      <c r="BI835" t="str">
        <f t="shared" si="1310"/>
        <v/>
      </c>
      <c r="BJ835" t="str">
        <f t="shared" si="1310"/>
        <v/>
      </c>
      <c r="BK835" s="346"/>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5">
      <c r="A836" s="349"/>
      <c r="B836" s="352"/>
      <c r="C836" s="342"/>
      <c r="D836" s="177" t="s">
        <v>44</v>
      </c>
      <c r="E836" s="252" t="str">
        <f t="shared" ref="E836:P836" si="1311">IF(E834&gt;0,1,"")</f>
        <v/>
      </c>
      <c r="F836" s="252" t="str">
        <f t="shared" si="1311"/>
        <v/>
      </c>
      <c r="G836" s="252" t="str">
        <f t="shared" si="1311"/>
        <v/>
      </c>
      <c r="H836" s="252" t="str">
        <f t="shared" si="1311"/>
        <v/>
      </c>
      <c r="I836" s="252" t="str">
        <f t="shared" si="1311"/>
        <v/>
      </c>
      <c r="J836" s="252" t="str">
        <f t="shared" si="1311"/>
        <v/>
      </c>
      <c r="K836" s="252" t="str">
        <f t="shared" si="1311"/>
        <v/>
      </c>
      <c r="L836" s="252" t="str">
        <f t="shared" si="1311"/>
        <v/>
      </c>
      <c r="M836" s="175" t="str">
        <f t="shared" si="1311"/>
        <v/>
      </c>
      <c r="N836" s="175" t="str">
        <f t="shared" si="1311"/>
        <v/>
      </c>
      <c r="O836" s="175" t="str">
        <f t="shared" si="1311"/>
        <v/>
      </c>
      <c r="P836" s="175" t="str">
        <f t="shared" si="1311"/>
        <v/>
      </c>
      <c r="Q836" s="184" t="str">
        <f>IF(BK834="","",BK834)</f>
        <v/>
      </c>
      <c r="R836" s="38" t="str">
        <f>IF(BK834="","",BK834)</f>
        <v/>
      </c>
      <c r="S836" s="345"/>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6"/>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5">
      <c r="A837" s="347">
        <v>279</v>
      </c>
      <c r="B837" s="350"/>
      <c r="C837" s="340"/>
      <c r="D837" s="176" t="s">
        <v>38</v>
      </c>
      <c r="E837" s="252"/>
      <c r="F837" s="252"/>
      <c r="G837" s="252"/>
      <c r="H837" s="252"/>
      <c r="I837" s="252"/>
      <c r="J837" s="252"/>
      <c r="K837" s="252"/>
      <c r="L837" s="252"/>
      <c r="M837" s="175"/>
      <c r="N837" s="175"/>
      <c r="O837" s="175"/>
      <c r="P837" s="175"/>
      <c r="Q837" s="183" t="str">
        <f>IF(BK837="","",BX839)</f>
        <v/>
      </c>
      <c r="R837" s="172"/>
      <c r="S837" s="343" t="str">
        <f>IF((COUNTBLANK(E837:Q837)+COUNTBLANK(E838:Q838)+COUNTBLANK(E839:Q839))/3=COUNTBLANK(E837:Q837),"","Bitte alle drei Zeilen ausfüllen")</f>
        <v/>
      </c>
      <c r="W837">
        <f t="shared" ref="W837:AH837" si="1312">IF(E837=4.5,E838,0)</f>
        <v>0</v>
      </c>
      <c r="X837">
        <f t="shared" si="1312"/>
        <v>0</v>
      </c>
      <c r="Y837">
        <f t="shared" si="1312"/>
        <v>0</v>
      </c>
      <c r="Z837">
        <f t="shared" si="1312"/>
        <v>0</v>
      </c>
      <c r="AA837">
        <f t="shared" si="1312"/>
        <v>0</v>
      </c>
      <c r="AB837">
        <f t="shared" si="1312"/>
        <v>0</v>
      </c>
      <c r="AC837">
        <f t="shared" si="1312"/>
        <v>0</v>
      </c>
      <c r="AD837">
        <f t="shared" si="1312"/>
        <v>0</v>
      </c>
      <c r="AE837">
        <f t="shared" si="1312"/>
        <v>0</v>
      </c>
      <c r="AF837">
        <f t="shared" si="1312"/>
        <v>0</v>
      </c>
      <c r="AG837">
        <f t="shared" si="1312"/>
        <v>0</v>
      </c>
      <c r="AH837">
        <f t="shared" si="1312"/>
        <v>0</v>
      </c>
      <c r="AJ837">
        <f t="shared" ref="AJ837:AU837" si="1313">IF(E837=4.5,1,0)</f>
        <v>0</v>
      </c>
      <c r="AK837">
        <f t="shared" si="1313"/>
        <v>0</v>
      </c>
      <c r="AL837">
        <f t="shared" si="1313"/>
        <v>0</v>
      </c>
      <c r="AM837">
        <f t="shared" si="1313"/>
        <v>0</v>
      </c>
      <c r="AN837">
        <f t="shared" si="1313"/>
        <v>0</v>
      </c>
      <c r="AO837">
        <f t="shared" si="1313"/>
        <v>0</v>
      </c>
      <c r="AP837">
        <f t="shared" si="1313"/>
        <v>0</v>
      </c>
      <c r="AQ837">
        <f t="shared" si="1313"/>
        <v>0</v>
      </c>
      <c r="AR837">
        <f t="shared" si="1313"/>
        <v>0</v>
      </c>
      <c r="AS837">
        <f t="shared" si="1313"/>
        <v>0</v>
      </c>
      <c r="AT837">
        <f t="shared" si="1313"/>
        <v>0</v>
      </c>
      <c r="AU837">
        <f t="shared" si="1313"/>
        <v>0</v>
      </c>
      <c r="BK837" s="346"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5">
      <c r="A838" s="348"/>
      <c r="B838" s="351"/>
      <c r="C838" s="341"/>
      <c r="D838" s="176" t="s">
        <v>42</v>
      </c>
      <c r="E838" s="252"/>
      <c r="F838" s="252"/>
      <c r="G838" s="252"/>
      <c r="H838" s="252"/>
      <c r="I838" s="252"/>
      <c r="J838" s="252"/>
      <c r="K838" s="252"/>
      <c r="L838" s="252"/>
      <c r="M838" s="175"/>
      <c r="N838" s="175"/>
      <c r="O838" s="175"/>
      <c r="P838" s="175"/>
      <c r="Q838" s="183"/>
      <c r="R838" s="35">
        <f>IF(R837&lt;15,0,IF(R837&lt;30,1,IF(R837&lt;45,2,3)))</f>
        <v>0</v>
      </c>
      <c r="S838" s="344"/>
      <c r="AY838" t="str">
        <f t="shared" ref="AY838:BJ838" si="1314">IF(AY839="","",COUNTIF($E839:$P839,AY839))</f>
        <v/>
      </c>
      <c r="AZ838" t="str">
        <f t="shared" si="1314"/>
        <v/>
      </c>
      <c r="BA838" t="str">
        <f t="shared" si="1314"/>
        <v/>
      </c>
      <c r="BB838" t="str">
        <f t="shared" si="1314"/>
        <v/>
      </c>
      <c r="BC838" t="str">
        <f t="shared" si="1314"/>
        <v/>
      </c>
      <c r="BD838" t="str">
        <f t="shared" si="1314"/>
        <v/>
      </c>
      <c r="BE838" t="str">
        <f t="shared" si="1314"/>
        <v/>
      </c>
      <c r="BF838" t="str">
        <f t="shared" si="1314"/>
        <v/>
      </c>
      <c r="BG838" t="str">
        <f t="shared" si="1314"/>
        <v/>
      </c>
      <c r="BH838" t="str">
        <f t="shared" si="1314"/>
        <v/>
      </c>
      <c r="BI838" t="str">
        <f t="shared" si="1314"/>
        <v/>
      </c>
      <c r="BJ838" t="str">
        <f t="shared" si="1314"/>
        <v/>
      </c>
      <c r="BK838" s="346"/>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5">
      <c r="A839" s="349"/>
      <c r="B839" s="352"/>
      <c r="C839" s="342"/>
      <c r="D839" s="177" t="s">
        <v>44</v>
      </c>
      <c r="E839" s="252" t="str">
        <f t="shared" ref="E839:P839" si="1315">IF(E837&gt;0,1,"")</f>
        <v/>
      </c>
      <c r="F839" s="252" t="str">
        <f t="shared" si="1315"/>
        <v/>
      </c>
      <c r="G839" s="252" t="str">
        <f t="shared" si="1315"/>
        <v/>
      </c>
      <c r="H839" s="252" t="str">
        <f t="shared" si="1315"/>
        <v/>
      </c>
      <c r="I839" s="252" t="str">
        <f t="shared" si="1315"/>
        <v/>
      </c>
      <c r="J839" s="252" t="str">
        <f t="shared" si="1315"/>
        <v/>
      </c>
      <c r="K839" s="252" t="str">
        <f t="shared" si="1315"/>
        <v/>
      </c>
      <c r="L839" s="252" t="str">
        <f t="shared" si="1315"/>
        <v/>
      </c>
      <c r="M839" s="175" t="str">
        <f t="shared" si="1315"/>
        <v/>
      </c>
      <c r="N839" s="175" t="str">
        <f t="shared" si="1315"/>
        <v/>
      </c>
      <c r="O839" s="175" t="str">
        <f t="shared" si="1315"/>
        <v/>
      </c>
      <c r="P839" s="175" t="str">
        <f t="shared" si="1315"/>
        <v/>
      </c>
      <c r="Q839" s="184" t="str">
        <f>IF(BK837="","",BK837)</f>
        <v/>
      </c>
      <c r="R839" s="38" t="str">
        <f>IF(BK837="","",BK837)</f>
        <v/>
      </c>
      <c r="S839" s="345"/>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6"/>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5">
      <c r="A840" s="347">
        <v>280</v>
      </c>
      <c r="B840" s="350"/>
      <c r="C840" s="340"/>
      <c r="D840" s="176" t="s">
        <v>38</v>
      </c>
      <c r="E840" s="252"/>
      <c r="F840" s="252"/>
      <c r="G840" s="252"/>
      <c r="H840" s="252"/>
      <c r="I840" s="252"/>
      <c r="J840" s="252"/>
      <c r="K840" s="252"/>
      <c r="L840" s="252"/>
      <c r="M840" s="175"/>
      <c r="N840" s="175"/>
      <c r="O840" s="175"/>
      <c r="P840" s="175"/>
      <c r="Q840" s="183" t="str">
        <f>IF(BK840="","",BX842)</f>
        <v/>
      </c>
      <c r="R840" s="172"/>
      <c r="S840" s="343" t="str">
        <f>IF((COUNTBLANK(E840:Q840)+COUNTBLANK(E841:Q841)+COUNTBLANK(E842:Q842))/3=COUNTBLANK(E840:Q840),"","Bitte alle drei Zeilen ausfüllen")</f>
        <v/>
      </c>
      <c r="W840">
        <f t="shared" ref="W840:AH840" si="1316">IF(E840=4.5,E841,0)</f>
        <v>0</v>
      </c>
      <c r="X840">
        <f t="shared" si="1316"/>
        <v>0</v>
      </c>
      <c r="Y840">
        <f t="shared" si="1316"/>
        <v>0</v>
      </c>
      <c r="Z840">
        <f t="shared" si="1316"/>
        <v>0</v>
      </c>
      <c r="AA840">
        <f t="shared" si="1316"/>
        <v>0</v>
      </c>
      <c r="AB840">
        <f t="shared" si="1316"/>
        <v>0</v>
      </c>
      <c r="AC840">
        <f t="shared" si="1316"/>
        <v>0</v>
      </c>
      <c r="AD840">
        <f t="shared" si="1316"/>
        <v>0</v>
      </c>
      <c r="AE840">
        <f t="shared" si="1316"/>
        <v>0</v>
      </c>
      <c r="AF840">
        <f t="shared" si="1316"/>
        <v>0</v>
      </c>
      <c r="AG840">
        <f t="shared" si="1316"/>
        <v>0</v>
      </c>
      <c r="AH840">
        <f t="shared" si="1316"/>
        <v>0</v>
      </c>
      <c r="AJ840">
        <f t="shared" ref="AJ840:AU840" si="1317">IF(E840=4.5,1,0)</f>
        <v>0</v>
      </c>
      <c r="AK840">
        <f t="shared" si="1317"/>
        <v>0</v>
      </c>
      <c r="AL840">
        <f t="shared" si="1317"/>
        <v>0</v>
      </c>
      <c r="AM840">
        <f t="shared" si="1317"/>
        <v>0</v>
      </c>
      <c r="AN840">
        <f t="shared" si="1317"/>
        <v>0</v>
      </c>
      <c r="AO840">
        <f t="shared" si="1317"/>
        <v>0</v>
      </c>
      <c r="AP840">
        <f t="shared" si="1317"/>
        <v>0</v>
      </c>
      <c r="AQ840">
        <f t="shared" si="1317"/>
        <v>0</v>
      </c>
      <c r="AR840">
        <f t="shared" si="1317"/>
        <v>0</v>
      </c>
      <c r="AS840">
        <f t="shared" si="1317"/>
        <v>0</v>
      </c>
      <c r="AT840">
        <f t="shared" si="1317"/>
        <v>0</v>
      </c>
      <c r="AU840">
        <f t="shared" si="1317"/>
        <v>0</v>
      </c>
      <c r="BK840" s="346"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5">
      <c r="A841" s="348"/>
      <c r="B841" s="351"/>
      <c r="C841" s="341"/>
      <c r="D841" s="176" t="s">
        <v>42</v>
      </c>
      <c r="E841" s="252"/>
      <c r="F841" s="252"/>
      <c r="G841" s="252"/>
      <c r="H841" s="252"/>
      <c r="I841" s="252"/>
      <c r="J841" s="252"/>
      <c r="K841" s="252"/>
      <c r="L841" s="252"/>
      <c r="M841" s="175"/>
      <c r="N841" s="175"/>
      <c r="O841" s="175"/>
      <c r="P841" s="175"/>
      <c r="Q841" s="183"/>
      <c r="R841" s="35">
        <f>IF(R840&lt;15,0,IF(R840&lt;30,1,IF(R840&lt;45,2,3)))</f>
        <v>0</v>
      </c>
      <c r="S841" s="344"/>
      <c r="AY841" t="str">
        <f t="shared" ref="AY841:BJ841" si="1318">IF(AY842="","",COUNTIF($E842:$P842,AY842))</f>
        <v/>
      </c>
      <c r="AZ841" t="str">
        <f t="shared" si="1318"/>
        <v/>
      </c>
      <c r="BA841" t="str">
        <f t="shared" si="1318"/>
        <v/>
      </c>
      <c r="BB841" t="str">
        <f t="shared" si="1318"/>
        <v/>
      </c>
      <c r="BC841" t="str">
        <f t="shared" si="1318"/>
        <v/>
      </c>
      <c r="BD841" t="str">
        <f t="shared" si="1318"/>
        <v/>
      </c>
      <c r="BE841" t="str">
        <f t="shared" si="1318"/>
        <v/>
      </c>
      <c r="BF841" t="str">
        <f t="shared" si="1318"/>
        <v/>
      </c>
      <c r="BG841" t="str">
        <f t="shared" si="1318"/>
        <v/>
      </c>
      <c r="BH841" t="str">
        <f t="shared" si="1318"/>
        <v/>
      </c>
      <c r="BI841" t="str">
        <f t="shared" si="1318"/>
        <v/>
      </c>
      <c r="BJ841" t="str">
        <f t="shared" si="1318"/>
        <v/>
      </c>
      <c r="BK841" s="346"/>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5">
      <c r="A842" s="349"/>
      <c r="B842" s="352"/>
      <c r="C842" s="342"/>
      <c r="D842" s="177" t="s">
        <v>44</v>
      </c>
      <c r="E842" s="252" t="str">
        <f t="shared" ref="E842:P842" si="1319">IF(E840&gt;0,1,"")</f>
        <v/>
      </c>
      <c r="F842" s="252" t="str">
        <f t="shared" si="1319"/>
        <v/>
      </c>
      <c r="G842" s="252" t="str">
        <f t="shared" si="1319"/>
        <v/>
      </c>
      <c r="H842" s="252" t="str">
        <f t="shared" si="1319"/>
        <v/>
      </c>
      <c r="I842" s="252" t="str">
        <f t="shared" si="1319"/>
        <v/>
      </c>
      <c r="J842" s="252" t="str">
        <f t="shared" si="1319"/>
        <v/>
      </c>
      <c r="K842" s="252" t="str">
        <f t="shared" si="1319"/>
        <v/>
      </c>
      <c r="L842" s="252" t="str">
        <f t="shared" si="1319"/>
        <v/>
      </c>
      <c r="M842" s="175" t="str">
        <f t="shared" si="1319"/>
        <v/>
      </c>
      <c r="N842" s="175" t="str">
        <f t="shared" si="1319"/>
        <v/>
      </c>
      <c r="O842" s="175" t="str">
        <f t="shared" si="1319"/>
        <v/>
      </c>
      <c r="P842" s="175" t="str">
        <f t="shared" si="1319"/>
        <v/>
      </c>
      <c r="Q842" s="184" t="str">
        <f>IF(BK840="","",BK840)</f>
        <v/>
      </c>
      <c r="R842" s="38" t="str">
        <f>IF(BK840="","",BK840)</f>
        <v/>
      </c>
      <c r="S842" s="345"/>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6"/>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5">
      <c r="A843" s="347">
        <v>281</v>
      </c>
      <c r="B843" s="350"/>
      <c r="C843" s="340"/>
      <c r="D843" s="176" t="s">
        <v>38</v>
      </c>
      <c r="E843" s="252"/>
      <c r="F843" s="252"/>
      <c r="G843" s="252"/>
      <c r="H843" s="252"/>
      <c r="I843" s="252"/>
      <c r="J843" s="252"/>
      <c r="K843" s="252"/>
      <c r="L843" s="252"/>
      <c r="M843" s="175"/>
      <c r="N843" s="175"/>
      <c r="O843" s="175"/>
      <c r="P843" s="175"/>
      <c r="Q843" s="183" t="str">
        <f>IF(BK843="","",BX845)</f>
        <v/>
      </c>
      <c r="R843" s="172"/>
      <c r="S843" s="343" t="str">
        <f>IF((COUNTBLANK(E843:Q843)+COUNTBLANK(E844:Q844)+COUNTBLANK(E845:Q845))/3=COUNTBLANK(E843:Q843),"","Bitte alle drei Zeilen ausfüllen")</f>
        <v/>
      </c>
      <c r="W843">
        <f t="shared" ref="W843:AH843" si="1320">IF(E843=4.5,E844,0)</f>
        <v>0</v>
      </c>
      <c r="X843">
        <f t="shared" si="1320"/>
        <v>0</v>
      </c>
      <c r="Y843">
        <f t="shared" si="1320"/>
        <v>0</v>
      </c>
      <c r="Z843">
        <f t="shared" si="1320"/>
        <v>0</v>
      </c>
      <c r="AA843">
        <f t="shared" si="1320"/>
        <v>0</v>
      </c>
      <c r="AB843">
        <f t="shared" si="1320"/>
        <v>0</v>
      </c>
      <c r="AC843">
        <f t="shared" si="1320"/>
        <v>0</v>
      </c>
      <c r="AD843">
        <f t="shared" si="1320"/>
        <v>0</v>
      </c>
      <c r="AE843">
        <f t="shared" si="1320"/>
        <v>0</v>
      </c>
      <c r="AF843">
        <f t="shared" si="1320"/>
        <v>0</v>
      </c>
      <c r="AG843">
        <f t="shared" si="1320"/>
        <v>0</v>
      </c>
      <c r="AH843">
        <f t="shared" si="1320"/>
        <v>0</v>
      </c>
      <c r="AJ843">
        <f t="shared" ref="AJ843:AU843" si="1321">IF(E843=4.5,1,0)</f>
        <v>0</v>
      </c>
      <c r="AK843">
        <f t="shared" si="1321"/>
        <v>0</v>
      </c>
      <c r="AL843">
        <f t="shared" si="1321"/>
        <v>0</v>
      </c>
      <c r="AM843">
        <f t="shared" si="1321"/>
        <v>0</v>
      </c>
      <c r="AN843">
        <f t="shared" si="1321"/>
        <v>0</v>
      </c>
      <c r="AO843">
        <f t="shared" si="1321"/>
        <v>0</v>
      </c>
      <c r="AP843">
        <f t="shared" si="1321"/>
        <v>0</v>
      </c>
      <c r="AQ843">
        <f t="shared" si="1321"/>
        <v>0</v>
      </c>
      <c r="AR843">
        <f t="shared" si="1321"/>
        <v>0</v>
      </c>
      <c r="AS843">
        <f t="shared" si="1321"/>
        <v>0</v>
      </c>
      <c r="AT843">
        <f t="shared" si="1321"/>
        <v>0</v>
      </c>
      <c r="AU843">
        <f t="shared" si="1321"/>
        <v>0</v>
      </c>
      <c r="BK843" s="346"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5">
      <c r="A844" s="348"/>
      <c r="B844" s="351"/>
      <c r="C844" s="341"/>
      <c r="D844" s="176" t="s">
        <v>42</v>
      </c>
      <c r="E844" s="252"/>
      <c r="F844" s="252"/>
      <c r="G844" s="252"/>
      <c r="H844" s="252"/>
      <c r="I844" s="252"/>
      <c r="J844" s="252"/>
      <c r="K844" s="252"/>
      <c r="L844" s="252"/>
      <c r="M844" s="175"/>
      <c r="N844" s="175"/>
      <c r="O844" s="175"/>
      <c r="P844" s="175"/>
      <c r="Q844" s="183"/>
      <c r="R844" s="35">
        <f>IF(R843&lt;15,0,IF(R843&lt;30,1,IF(R843&lt;45,2,3)))</f>
        <v>0</v>
      </c>
      <c r="S844" s="344"/>
      <c r="AY844" t="str">
        <f t="shared" ref="AY844:BJ844" si="1322">IF(AY845="","",COUNTIF($E845:$P845,AY845))</f>
        <v/>
      </c>
      <c r="AZ844" t="str">
        <f t="shared" si="1322"/>
        <v/>
      </c>
      <c r="BA844" t="str">
        <f t="shared" si="1322"/>
        <v/>
      </c>
      <c r="BB844" t="str">
        <f t="shared" si="1322"/>
        <v/>
      </c>
      <c r="BC844" t="str">
        <f t="shared" si="1322"/>
        <v/>
      </c>
      <c r="BD844" t="str">
        <f t="shared" si="1322"/>
        <v/>
      </c>
      <c r="BE844" t="str">
        <f t="shared" si="1322"/>
        <v/>
      </c>
      <c r="BF844" t="str">
        <f t="shared" si="1322"/>
        <v/>
      </c>
      <c r="BG844" t="str">
        <f t="shared" si="1322"/>
        <v/>
      </c>
      <c r="BH844" t="str">
        <f t="shared" si="1322"/>
        <v/>
      </c>
      <c r="BI844" t="str">
        <f t="shared" si="1322"/>
        <v/>
      </c>
      <c r="BJ844" t="str">
        <f t="shared" si="1322"/>
        <v/>
      </c>
      <c r="BK844" s="346"/>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5">
      <c r="A845" s="349"/>
      <c r="B845" s="352"/>
      <c r="C845" s="342"/>
      <c r="D845" s="177" t="s">
        <v>44</v>
      </c>
      <c r="E845" s="252" t="str">
        <f t="shared" ref="E845:P845" si="1323">IF(E843&gt;0,1,"")</f>
        <v/>
      </c>
      <c r="F845" s="252" t="str">
        <f t="shared" si="1323"/>
        <v/>
      </c>
      <c r="G845" s="252" t="str">
        <f t="shared" si="1323"/>
        <v/>
      </c>
      <c r="H845" s="252" t="str">
        <f t="shared" si="1323"/>
        <v/>
      </c>
      <c r="I845" s="252" t="str">
        <f t="shared" si="1323"/>
        <v/>
      </c>
      <c r="J845" s="252" t="str">
        <f t="shared" si="1323"/>
        <v/>
      </c>
      <c r="K845" s="252" t="str">
        <f t="shared" si="1323"/>
        <v/>
      </c>
      <c r="L845" s="252" t="str">
        <f t="shared" si="1323"/>
        <v/>
      </c>
      <c r="M845" s="175" t="str">
        <f t="shared" si="1323"/>
        <v/>
      </c>
      <c r="N845" s="175" t="str">
        <f t="shared" si="1323"/>
        <v/>
      </c>
      <c r="O845" s="175" t="str">
        <f t="shared" si="1323"/>
        <v/>
      </c>
      <c r="P845" s="175" t="str">
        <f t="shared" si="1323"/>
        <v/>
      </c>
      <c r="Q845" s="184" t="str">
        <f>IF(BK843="","",BK843)</f>
        <v/>
      </c>
      <c r="R845" s="38" t="str">
        <f>IF(BK843="","",BK843)</f>
        <v/>
      </c>
      <c r="S845" s="345"/>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6"/>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5">
      <c r="A846" s="347">
        <v>282</v>
      </c>
      <c r="B846" s="350"/>
      <c r="C846" s="340"/>
      <c r="D846" s="176" t="s">
        <v>38</v>
      </c>
      <c r="E846" s="252"/>
      <c r="F846" s="252"/>
      <c r="G846" s="252"/>
      <c r="H846" s="252"/>
      <c r="I846" s="252"/>
      <c r="J846" s="252"/>
      <c r="K846" s="252"/>
      <c r="L846" s="252"/>
      <c r="M846" s="175"/>
      <c r="N846" s="175"/>
      <c r="O846" s="175"/>
      <c r="P846" s="175"/>
      <c r="Q846" s="183" t="str">
        <f>IF(BK846="","",BX848)</f>
        <v/>
      </c>
      <c r="R846" s="172"/>
      <c r="S846" s="343" t="str">
        <f>IF((COUNTBLANK(E846:Q846)+COUNTBLANK(E847:Q847)+COUNTBLANK(E848:Q848))/3=COUNTBLANK(E846:Q846),"","Bitte alle drei Zeilen ausfüllen")</f>
        <v/>
      </c>
      <c r="W846">
        <f t="shared" ref="W846:AH846" si="1324">IF(E846=4.5,E847,0)</f>
        <v>0</v>
      </c>
      <c r="X846">
        <f t="shared" si="1324"/>
        <v>0</v>
      </c>
      <c r="Y846">
        <f t="shared" si="1324"/>
        <v>0</v>
      </c>
      <c r="Z846">
        <f t="shared" si="1324"/>
        <v>0</v>
      </c>
      <c r="AA846">
        <f t="shared" si="1324"/>
        <v>0</v>
      </c>
      <c r="AB846">
        <f t="shared" si="1324"/>
        <v>0</v>
      </c>
      <c r="AC846">
        <f t="shared" si="1324"/>
        <v>0</v>
      </c>
      <c r="AD846">
        <f t="shared" si="1324"/>
        <v>0</v>
      </c>
      <c r="AE846">
        <f t="shared" si="1324"/>
        <v>0</v>
      </c>
      <c r="AF846">
        <f t="shared" si="1324"/>
        <v>0</v>
      </c>
      <c r="AG846">
        <f t="shared" si="1324"/>
        <v>0</v>
      </c>
      <c r="AH846">
        <f t="shared" si="1324"/>
        <v>0</v>
      </c>
      <c r="AJ846">
        <f t="shared" ref="AJ846:AU846" si="1325">IF(E846=4.5,1,0)</f>
        <v>0</v>
      </c>
      <c r="AK846">
        <f t="shared" si="1325"/>
        <v>0</v>
      </c>
      <c r="AL846">
        <f t="shared" si="1325"/>
        <v>0</v>
      </c>
      <c r="AM846">
        <f t="shared" si="1325"/>
        <v>0</v>
      </c>
      <c r="AN846">
        <f t="shared" si="1325"/>
        <v>0</v>
      </c>
      <c r="AO846">
        <f t="shared" si="1325"/>
        <v>0</v>
      </c>
      <c r="AP846">
        <f t="shared" si="1325"/>
        <v>0</v>
      </c>
      <c r="AQ846">
        <f t="shared" si="1325"/>
        <v>0</v>
      </c>
      <c r="AR846">
        <f t="shared" si="1325"/>
        <v>0</v>
      </c>
      <c r="AS846">
        <f t="shared" si="1325"/>
        <v>0</v>
      </c>
      <c r="AT846">
        <f t="shared" si="1325"/>
        <v>0</v>
      </c>
      <c r="AU846">
        <f t="shared" si="1325"/>
        <v>0</v>
      </c>
      <c r="BK846" s="346"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5">
      <c r="A847" s="348"/>
      <c r="B847" s="351"/>
      <c r="C847" s="341"/>
      <c r="D847" s="176" t="s">
        <v>42</v>
      </c>
      <c r="E847" s="252"/>
      <c r="F847" s="252"/>
      <c r="G847" s="252"/>
      <c r="H847" s="252"/>
      <c r="I847" s="252"/>
      <c r="J847" s="252"/>
      <c r="K847" s="252"/>
      <c r="L847" s="252"/>
      <c r="M847" s="175"/>
      <c r="N847" s="175"/>
      <c r="O847" s="175"/>
      <c r="P847" s="175"/>
      <c r="Q847" s="183"/>
      <c r="R847" s="35">
        <f>IF(R846&lt;15,0,IF(R846&lt;30,1,IF(R846&lt;45,2,3)))</f>
        <v>0</v>
      </c>
      <c r="S847" s="344"/>
      <c r="AY847" t="str">
        <f t="shared" ref="AY847:BJ847" si="1326">IF(AY848="","",COUNTIF($E848:$P848,AY848))</f>
        <v/>
      </c>
      <c r="AZ847" t="str">
        <f t="shared" si="1326"/>
        <v/>
      </c>
      <c r="BA847" t="str">
        <f t="shared" si="1326"/>
        <v/>
      </c>
      <c r="BB847" t="str">
        <f t="shared" si="1326"/>
        <v/>
      </c>
      <c r="BC847" t="str">
        <f t="shared" si="1326"/>
        <v/>
      </c>
      <c r="BD847" t="str">
        <f t="shared" si="1326"/>
        <v/>
      </c>
      <c r="BE847" t="str">
        <f t="shared" si="1326"/>
        <v/>
      </c>
      <c r="BF847" t="str">
        <f t="shared" si="1326"/>
        <v/>
      </c>
      <c r="BG847" t="str">
        <f t="shared" si="1326"/>
        <v/>
      </c>
      <c r="BH847" t="str">
        <f t="shared" si="1326"/>
        <v/>
      </c>
      <c r="BI847" t="str">
        <f t="shared" si="1326"/>
        <v/>
      </c>
      <c r="BJ847" t="str">
        <f t="shared" si="1326"/>
        <v/>
      </c>
      <c r="BK847" s="346"/>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5">
      <c r="A848" s="349"/>
      <c r="B848" s="352"/>
      <c r="C848" s="342"/>
      <c r="D848" s="177" t="s">
        <v>44</v>
      </c>
      <c r="E848" s="252" t="str">
        <f t="shared" ref="E848:P848" si="1327">IF(E846&gt;0,1,"")</f>
        <v/>
      </c>
      <c r="F848" s="252" t="str">
        <f t="shared" si="1327"/>
        <v/>
      </c>
      <c r="G848" s="252" t="str">
        <f t="shared" si="1327"/>
        <v/>
      </c>
      <c r="H848" s="252" t="str">
        <f t="shared" si="1327"/>
        <v/>
      </c>
      <c r="I848" s="252" t="str">
        <f t="shared" si="1327"/>
        <v/>
      </c>
      <c r="J848" s="252" t="str">
        <f t="shared" si="1327"/>
        <v/>
      </c>
      <c r="K848" s="252" t="str">
        <f t="shared" si="1327"/>
        <v/>
      </c>
      <c r="L848" s="252" t="str">
        <f t="shared" si="1327"/>
        <v/>
      </c>
      <c r="M848" s="175" t="str">
        <f t="shared" si="1327"/>
        <v/>
      </c>
      <c r="N848" s="175" t="str">
        <f t="shared" si="1327"/>
        <v/>
      </c>
      <c r="O848" s="175" t="str">
        <f t="shared" si="1327"/>
        <v/>
      </c>
      <c r="P848" s="175" t="str">
        <f t="shared" si="1327"/>
        <v/>
      </c>
      <c r="Q848" s="184" t="str">
        <f>IF(BK846="","",BK846)</f>
        <v/>
      </c>
      <c r="R848" s="38" t="str">
        <f>IF(BK846="","",BK846)</f>
        <v/>
      </c>
      <c r="S848" s="345"/>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6"/>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5">
      <c r="A849" s="347">
        <v>283</v>
      </c>
      <c r="B849" s="350"/>
      <c r="C849" s="340"/>
      <c r="D849" s="176" t="s">
        <v>38</v>
      </c>
      <c r="E849" s="252"/>
      <c r="F849" s="252"/>
      <c r="G849" s="252"/>
      <c r="H849" s="252"/>
      <c r="I849" s="252"/>
      <c r="J849" s="252"/>
      <c r="K849" s="252"/>
      <c r="L849" s="252"/>
      <c r="M849" s="175"/>
      <c r="N849" s="175"/>
      <c r="O849" s="175"/>
      <c r="P849" s="175"/>
      <c r="Q849" s="183" t="str">
        <f>IF(BK849="","",BX851)</f>
        <v/>
      </c>
      <c r="R849" s="172"/>
      <c r="S849" s="343" t="str">
        <f>IF((COUNTBLANK(E849:Q849)+COUNTBLANK(E850:Q850)+COUNTBLANK(E851:Q851))/3=COUNTBLANK(E849:Q849),"","Bitte alle drei Zeilen ausfüllen")</f>
        <v/>
      </c>
      <c r="W849">
        <f t="shared" ref="W849:AH849" si="1328">IF(E849=4.5,E850,0)</f>
        <v>0</v>
      </c>
      <c r="X849">
        <f t="shared" si="1328"/>
        <v>0</v>
      </c>
      <c r="Y849">
        <f t="shared" si="1328"/>
        <v>0</v>
      </c>
      <c r="Z849">
        <f t="shared" si="1328"/>
        <v>0</v>
      </c>
      <c r="AA849">
        <f t="shared" si="1328"/>
        <v>0</v>
      </c>
      <c r="AB849">
        <f t="shared" si="1328"/>
        <v>0</v>
      </c>
      <c r="AC849">
        <f t="shared" si="1328"/>
        <v>0</v>
      </c>
      <c r="AD849">
        <f t="shared" si="1328"/>
        <v>0</v>
      </c>
      <c r="AE849">
        <f t="shared" si="1328"/>
        <v>0</v>
      </c>
      <c r="AF849">
        <f t="shared" si="1328"/>
        <v>0</v>
      </c>
      <c r="AG849">
        <f t="shared" si="1328"/>
        <v>0</v>
      </c>
      <c r="AH849">
        <f t="shared" si="1328"/>
        <v>0</v>
      </c>
      <c r="AJ849">
        <f t="shared" ref="AJ849:AU849" si="1329">IF(E849=4.5,1,0)</f>
        <v>0</v>
      </c>
      <c r="AK849">
        <f t="shared" si="1329"/>
        <v>0</v>
      </c>
      <c r="AL849">
        <f t="shared" si="1329"/>
        <v>0</v>
      </c>
      <c r="AM849">
        <f t="shared" si="1329"/>
        <v>0</v>
      </c>
      <c r="AN849">
        <f t="shared" si="1329"/>
        <v>0</v>
      </c>
      <c r="AO849">
        <f t="shared" si="1329"/>
        <v>0</v>
      </c>
      <c r="AP849">
        <f t="shared" si="1329"/>
        <v>0</v>
      </c>
      <c r="AQ849">
        <f t="shared" si="1329"/>
        <v>0</v>
      </c>
      <c r="AR849">
        <f t="shared" si="1329"/>
        <v>0</v>
      </c>
      <c r="AS849">
        <f t="shared" si="1329"/>
        <v>0</v>
      </c>
      <c r="AT849">
        <f t="shared" si="1329"/>
        <v>0</v>
      </c>
      <c r="AU849">
        <f t="shared" si="1329"/>
        <v>0</v>
      </c>
      <c r="BK849" s="346"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5">
      <c r="A850" s="348"/>
      <c r="B850" s="351"/>
      <c r="C850" s="341"/>
      <c r="D850" s="176" t="s">
        <v>42</v>
      </c>
      <c r="E850" s="252"/>
      <c r="F850" s="252"/>
      <c r="G850" s="252"/>
      <c r="H850" s="252"/>
      <c r="I850" s="252"/>
      <c r="J850" s="252"/>
      <c r="K850" s="252"/>
      <c r="L850" s="252"/>
      <c r="M850" s="175"/>
      <c r="N850" s="175"/>
      <c r="O850" s="175"/>
      <c r="P850" s="175"/>
      <c r="Q850" s="183"/>
      <c r="R850" s="35">
        <f>IF(R849&lt;15,0,IF(R849&lt;30,1,IF(R849&lt;45,2,3)))</f>
        <v>0</v>
      </c>
      <c r="S850" s="344"/>
      <c r="AY850" t="str">
        <f t="shared" ref="AY850:BJ850" si="1330">IF(AY851="","",COUNTIF($E851:$P851,AY851))</f>
        <v/>
      </c>
      <c r="AZ850" t="str">
        <f t="shared" si="1330"/>
        <v/>
      </c>
      <c r="BA850" t="str">
        <f t="shared" si="1330"/>
        <v/>
      </c>
      <c r="BB850" t="str">
        <f t="shared" si="1330"/>
        <v/>
      </c>
      <c r="BC850" t="str">
        <f t="shared" si="1330"/>
        <v/>
      </c>
      <c r="BD850" t="str">
        <f t="shared" si="1330"/>
        <v/>
      </c>
      <c r="BE850" t="str">
        <f t="shared" si="1330"/>
        <v/>
      </c>
      <c r="BF850" t="str">
        <f t="shared" si="1330"/>
        <v/>
      </c>
      <c r="BG850" t="str">
        <f t="shared" si="1330"/>
        <v/>
      </c>
      <c r="BH850" t="str">
        <f t="shared" si="1330"/>
        <v/>
      </c>
      <c r="BI850" t="str">
        <f t="shared" si="1330"/>
        <v/>
      </c>
      <c r="BJ850" t="str">
        <f t="shared" si="1330"/>
        <v/>
      </c>
      <c r="BK850" s="346"/>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5">
      <c r="A851" s="349"/>
      <c r="B851" s="352"/>
      <c r="C851" s="342"/>
      <c r="D851" s="177" t="s">
        <v>44</v>
      </c>
      <c r="E851" s="252" t="str">
        <f t="shared" ref="E851:P851" si="1331">IF(E849&gt;0,1,"")</f>
        <v/>
      </c>
      <c r="F851" s="252" t="str">
        <f t="shared" si="1331"/>
        <v/>
      </c>
      <c r="G851" s="252" t="str">
        <f t="shared" si="1331"/>
        <v/>
      </c>
      <c r="H851" s="252" t="str">
        <f t="shared" si="1331"/>
        <v/>
      </c>
      <c r="I851" s="252" t="str">
        <f t="shared" si="1331"/>
        <v/>
      </c>
      <c r="J851" s="252" t="str">
        <f t="shared" si="1331"/>
        <v/>
      </c>
      <c r="K851" s="252" t="str">
        <f t="shared" si="1331"/>
        <v/>
      </c>
      <c r="L851" s="252" t="str">
        <f t="shared" si="1331"/>
        <v/>
      </c>
      <c r="M851" s="175" t="str">
        <f t="shared" si="1331"/>
        <v/>
      </c>
      <c r="N851" s="175" t="str">
        <f t="shared" si="1331"/>
        <v/>
      </c>
      <c r="O851" s="175" t="str">
        <f t="shared" si="1331"/>
        <v/>
      </c>
      <c r="P851" s="175" t="str">
        <f t="shared" si="1331"/>
        <v/>
      </c>
      <c r="Q851" s="184" t="str">
        <f>IF(BK849="","",BK849)</f>
        <v/>
      </c>
      <c r="R851" s="38" t="str">
        <f>IF(BK849="","",BK849)</f>
        <v/>
      </c>
      <c r="S851" s="345"/>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6"/>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5">
      <c r="A852" s="347">
        <v>284</v>
      </c>
      <c r="B852" s="350"/>
      <c r="C852" s="340"/>
      <c r="D852" s="176" t="s">
        <v>38</v>
      </c>
      <c r="E852" s="252"/>
      <c r="F852" s="252"/>
      <c r="G852" s="252"/>
      <c r="H852" s="252"/>
      <c r="I852" s="252"/>
      <c r="J852" s="252"/>
      <c r="K852" s="252"/>
      <c r="L852" s="252"/>
      <c r="M852" s="175"/>
      <c r="N852" s="175"/>
      <c r="O852" s="175"/>
      <c r="P852" s="175"/>
      <c r="Q852" s="183" t="str">
        <f>IF(BK852="","",BX854)</f>
        <v/>
      </c>
      <c r="R852" s="172"/>
      <c r="S852" s="343" t="str">
        <f>IF((COUNTBLANK(E852:Q852)+COUNTBLANK(E853:Q853)+COUNTBLANK(E854:Q854))/3=COUNTBLANK(E852:Q852),"","Bitte alle drei Zeilen ausfüllen")</f>
        <v/>
      </c>
      <c r="W852">
        <f t="shared" ref="W852:AH852" si="1332">IF(E852=4.5,E853,0)</f>
        <v>0</v>
      </c>
      <c r="X852">
        <f t="shared" si="1332"/>
        <v>0</v>
      </c>
      <c r="Y852">
        <f t="shared" si="1332"/>
        <v>0</v>
      </c>
      <c r="Z852">
        <f t="shared" si="1332"/>
        <v>0</v>
      </c>
      <c r="AA852">
        <f t="shared" si="1332"/>
        <v>0</v>
      </c>
      <c r="AB852">
        <f t="shared" si="1332"/>
        <v>0</v>
      </c>
      <c r="AC852">
        <f t="shared" si="1332"/>
        <v>0</v>
      </c>
      <c r="AD852">
        <f t="shared" si="1332"/>
        <v>0</v>
      </c>
      <c r="AE852">
        <f t="shared" si="1332"/>
        <v>0</v>
      </c>
      <c r="AF852">
        <f t="shared" si="1332"/>
        <v>0</v>
      </c>
      <c r="AG852">
        <f t="shared" si="1332"/>
        <v>0</v>
      </c>
      <c r="AH852">
        <f t="shared" si="1332"/>
        <v>0</v>
      </c>
      <c r="AJ852">
        <f t="shared" ref="AJ852:AU852" si="1333">IF(E852=4.5,1,0)</f>
        <v>0</v>
      </c>
      <c r="AK852">
        <f t="shared" si="1333"/>
        <v>0</v>
      </c>
      <c r="AL852">
        <f t="shared" si="1333"/>
        <v>0</v>
      </c>
      <c r="AM852">
        <f t="shared" si="1333"/>
        <v>0</v>
      </c>
      <c r="AN852">
        <f t="shared" si="1333"/>
        <v>0</v>
      </c>
      <c r="AO852">
        <f t="shared" si="1333"/>
        <v>0</v>
      </c>
      <c r="AP852">
        <f t="shared" si="1333"/>
        <v>0</v>
      </c>
      <c r="AQ852">
        <f t="shared" si="1333"/>
        <v>0</v>
      </c>
      <c r="AR852">
        <f t="shared" si="1333"/>
        <v>0</v>
      </c>
      <c r="AS852">
        <f t="shared" si="1333"/>
        <v>0</v>
      </c>
      <c r="AT852">
        <f t="shared" si="1333"/>
        <v>0</v>
      </c>
      <c r="AU852">
        <f t="shared" si="1333"/>
        <v>0</v>
      </c>
      <c r="BK852" s="346"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5">
      <c r="A853" s="348"/>
      <c r="B853" s="351"/>
      <c r="C853" s="341"/>
      <c r="D853" s="176" t="s">
        <v>42</v>
      </c>
      <c r="E853" s="252"/>
      <c r="F853" s="252"/>
      <c r="G853" s="252"/>
      <c r="H853" s="252"/>
      <c r="I853" s="252"/>
      <c r="J853" s="252"/>
      <c r="K853" s="252"/>
      <c r="L853" s="252"/>
      <c r="M853" s="175"/>
      <c r="N853" s="175"/>
      <c r="O853" s="175"/>
      <c r="P853" s="175"/>
      <c r="Q853" s="183"/>
      <c r="R853" s="35">
        <f>IF(R852&lt;15,0,IF(R852&lt;30,1,IF(R852&lt;45,2,3)))</f>
        <v>0</v>
      </c>
      <c r="S853" s="344"/>
      <c r="AY853" t="str">
        <f t="shared" ref="AY853:BJ853" si="1334">IF(AY854="","",COUNTIF($E854:$P854,AY854))</f>
        <v/>
      </c>
      <c r="AZ853" t="str">
        <f t="shared" si="1334"/>
        <v/>
      </c>
      <c r="BA853" t="str">
        <f t="shared" si="1334"/>
        <v/>
      </c>
      <c r="BB853" t="str">
        <f t="shared" si="1334"/>
        <v/>
      </c>
      <c r="BC853" t="str">
        <f t="shared" si="1334"/>
        <v/>
      </c>
      <c r="BD853" t="str">
        <f t="shared" si="1334"/>
        <v/>
      </c>
      <c r="BE853" t="str">
        <f t="shared" si="1334"/>
        <v/>
      </c>
      <c r="BF853" t="str">
        <f t="shared" si="1334"/>
        <v/>
      </c>
      <c r="BG853" t="str">
        <f t="shared" si="1334"/>
        <v/>
      </c>
      <c r="BH853" t="str">
        <f t="shared" si="1334"/>
        <v/>
      </c>
      <c r="BI853" t="str">
        <f t="shared" si="1334"/>
        <v/>
      </c>
      <c r="BJ853" t="str">
        <f t="shared" si="1334"/>
        <v/>
      </c>
      <c r="BK853" s="346"/>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5">
      <c r="A854" s="349"/>
      <c r="B854" s="352"/>
      <c r="C854" s="342"/>
      <c r="D854" s="177" t="s">
        <v>44</v>
      </c>
      <c r="E854" s="252" t="str">
        <f t="shared" ref="E854:P854" si="1335">IF(E852&gt;0,1,"")</f>
        <v/>
      </c>
      <c r="F854" s="252" t="str">
        <f t="shared" si="1335"/>
        <v/>
      </c>
      <c r="G854" s="252" t="str">
        <f t="shared" si="1335"/>
        <v/>
      </c>
      <c r="H854" s="252" t="str">
        <f t="shared" si="1335"/>
        <v/>
      </c>
      <c r="I854" s="252" t="str">
        <f t="shared" si="1335"/>
        <v/>
      </c>
      <c r="J854" s="252" t="str">
        <f t="shared" si="1335"/>
        <v/>
      </c>
      <c r="K854" s="252" t="str">
        <f t="shared" si="1335"/>
        <v/>
      </c>
      <c r="L854" s="252" t="str">
        <f t="shared" si="1335"/>
        <v/>
      </c>
      <c r="M854" s="175" t="str">
        <f t="shared" si="1335"/>
        <v/>
      </c>
      <c r="N854" s="175" t="str">
        <f t="shared" si="1335"/>
        <v/>
      </c>
      <c r="O854" s="175" t="str">
        <f t="shared" si="1335"/>
        <v/>
      </c>
      <c r="P854" s="175" t="str">
        <f t="shared" si="1335"/>
        <v/>
      </c>
      <c r="Q854" s="184" t="str">
        <f>IF(BK852="","",BK852)</f>
        <v/>
      </c>
      <c r="R854" s="38" t="str">
        <f>IF(BK852="","",BK852)</f>
        <v/>
      </c>
      <c r="S854" s="345"/>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6"/>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5">
      <c r="A855" s="347">
        <v>285</v>
      </c>
      <c r="B855" s="350"/>
      <c r="C855" s="340"/>
      <c r="D855" s="176" t="s">
        <v>38</v>
      </c>
      <c r="E855" s="252"/>
      <c r="F855" s="252"/>
      <c r="G855" s="252"/>
      <c r="H855" s="252"/>
      <c r="I855" s="252"/>
      <c r="J855" s="252"/>
      <c r="K855" s="252"/>
      <c r="L855" s="252"/>
      <c r="M855" s="175"/>
      <c r="N855" s="175"/>
      <c r="O855" s="175"/>
      <c r="P855" s="175"/>
      <c r="Q855" s="183" t="str">
        <f>IF(BK855="","",BX857)</f>
        <v/>
      </c>
      <c r="R855" s="172"/>
      <c r="S855" s="343" t="str">
        <f>IF((COUNTBLANK(E855:Q855)+COUNTBLANK(E856:Q856)+COUNTBLANK(E857:Q857))/3=COUNTBLANK(E855:Q855),"","Bitte alle drei Zeilen ausfüllen")</f>
        <v/>
      </c>
      <c r="W855">
        <f t="shared" ref="W855:AH855" si="1336">IF(E855=4.5,E856,0)</f>
        <v>0</v>
      </c>
      <c r="X855">
        <f t="shared" si="1336"/>
        <v>0</v>
      </c>
      <c r="Y855">
        <f t="shared" si="1336"/>
        <v>0</v>
      </c>
      <c r="Z855">
        <f t="shared" si="1336"/>
        <v>0</v>
      </c>
      <c r="AA855">
        <f t="shared" si="1336"/>
        <v>0</v>
      </c>
      <c r="AB855">
        <f t="shared" si="1336"/>
        <v>0</v>
      </c>
      <c r="AC855">
        <f t="shared" si="1336"/>
        <v>0</v>
      </c>
      <c r="AD855">
        <f t="shared" si="1336"/>
        <v>0</v>
      </c>
      <c r="AE855">
        <f t="shared" si="1336"/>
        <v>0</v>
      </c>
      <c r="AF855">
        <f t="shared" si="1336"/>
        <v>0</v>
      </c>
      <c r="AG855">
        <f t="shared" si="1336"/>
        <v>0</v>
      </c>
      <c r="AH855">
        <f t="shared" si="1336"/>
        <v>0</v>
      </c>
      <c r="AJ855">
        <f t="shared" ref="AJ855:AU855" si="1337">IF(E855=4.5,1,0)</f>
        <v>0</v>
      </c>
      <c r="AK855">
        <f t="shared" si="1337"/>
        <v>0</v>
      </c>
      <c r="AL855">
        <f t="shared" si="1337"/>
        <v>0</v>
      </c>
      <c r="AM855">
        <f t="shared" si="1337"/>
        <v>0</v>
      </c>
      <c r="AN855">
        <f t="shared" si="1337"/>
        <v>0</v>
      </c>
      <c r="AO855">
        <f t="shared" si="1337"/>
        <v>0</v>
      </c>
      <c r="AP855">
        <f t="shared" si="1337"/>
        <v>0</v>
      </c>
      <c r="AQ855">
        <f t="shared" si="1337"/>
        <v>0</v>
      </c>
      <c r="AR855">
        <f t="shared" si="1337"/>
        <v>0</v>
      </c>
      <c r="AS855">
        <f t="shared" si="1337"/>
        <v>0</v>
      </c>
      <c r="AT855">
        <f t="shared" si="1337"/>
        <v>0</v>
      </c>
      <c r="AU855">
        <f t="shared" si="1337"/>
        <v>0</v>
      </c>
      <c r="BK855" s="346"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5">
      <c r="A856" s="348"/>
      <c r="B856" s="351"/>
      <c r="C856" s="341"/>
      <c r="D856" s="176" t="s">
        <v>42</v>
      </c>
      <c r="E856" s="252"/>
      <c r="F856" s="252"/>
      <c r="G856" s="252"/>
      <c r="H856" s="252"/>
      <c r="I856" s="252"/>
      <c r="J856" s="252"/>
      <c r="K856" s="252"/>
      <c r="L856" s="252"/>
      <c r="M856" s="175"/>
      <c r="N856" s="175"/>
      <c r="O856" s="175"/>
      <c r="P856" s="175"/>
      <c r="Q856" s="183"/>
      <c r="R856" s="35">
        <f>IF(R855&lt;15,0,IF(R855&lt;30,1,IF(R855&lt;45,2,3)))</f>
        <v>0</v>
      </c>
      <c r="S856" s="344"/>
      <c r="AY856" t="str">
        <f t="shared" ref="AY856:BJ856" si="1338">IF(AY857="","",COUNTIF($E857:$P857,AY857))</f>
        <v/>
      </c>
      <c r="AZ856" t="str">
        <f t="shared" si="1338"/>
        <v/>
      </c>
      <c r="BA856" t="str">
        <f t="shared" si="1338"/>
        <v/>
      </c>
      <c r="BB856" t="str">
        <f t="shared" si="1338"/>
        <v/>
      </c>
      <c r="BC856" t="str">
        <f t="shared" si="1338"/>
        <v/>
      </c>
      <c r="BD856" t="str">
        <f t="shared" si="1338"/>
        <v/>
      </c>
      <c r="BE856" t="str">
        <f t="shared" si="1338"/>
        <v/>
      </c>
      <c r="BF856" t="str">
        <f t="shared" si="1338"/>
        <v/>
      </c>
      <c r="BG856" t="str">
        <f t="shared" si="1338"/>
        <v/>
      </c>
      <c r="BH856" t="str">
        <f t="shared" si="1338"/>
        <v/>
      </c>
      <c r="BI856" t="str">
        <f t="shared" si="1338"/>
        <v/>
      </c>
      <c r="BJ856" t="str">
        <f t="shared" si="1338"/>
        <v/>
      </c>
      <c r="BK856" s="346"/>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5">
      <c r="A857" s="349"/>
      <c r="B857" s="352"/>
      <c r="C857" s="342"/>
      <c r="D857" s="177" t="s">
        <v>44</v>
      </c>
      <c r="E857" s="252" t="str">
        <f t="shared" ref="E857:P857" si="1339">IF(E855&gt;0,1,"")</f>
        <v/>
      </c>
      <c r="F857" s="252" t="str">
        <f t="shared" si="1339"/>
        <v/>
      </c>
      <c r="G857" s="252" t="str">
        <f t="shared" si="1339"/>
        <v/>
      </c>
      <c r="H857" s="252" t="str">
        <f t="shared" si="1339"/>
        <v/>
      </c>
      <c r="I857" s="252" t="str">
        <f t="shared" si="1339"/>
        <v/>
      </c>
      <c r="J857" s="252" t="str">
        <f t="shared" si="1339"/>
        <v/>
      </c>
      <c r="K857" s="252" t="str">
        <f t="shared" si="1339"/>
        <v/>
      </c>
      <c r="L857" s="252" t="str">
        <f t="shared" si="1339"/>
        <v/>
      </c>
      <c r="M857" s="175" t="str">
        <f t="shared" si="1339"/>
        <v/>
      </c>
      <c r="N857" s="175" t="str">
        <f t="shared" si="1339"/>
        <v/>
      </c>
      <c r="O857" s="175" t="str">
        <f t="shared" si="1339"/>
        <v/>
      </c>
      <c r="P857" s="175" t="str">
        <f t="shared" si="1339"/>
        <v/>
      </c>
      <c r="Q857" s="184" t="str">
        <f>IF(BK855="","",BK855)</f>
        <v/>
      </c>
      <c r="R857" s="38" t="str">
        <f>IF(BK855="","",BK855)</f>
        <v/>
      </c>
      <c r="S857" s="345"/>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6"/>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5">
      <c r="A858" s="347">
        <v>286</v>
      </c>
      <c r="B858" s="350"/>
      <c r="C858" s="340"/>
      <c r="D858" s="176" t="s">
        <v>38</v>
      </c>
      <c r="E858" s="252"/>
      <c r="F858" s="252"/>
      <c r="G858" s="252"/>
      <c r="H858" s="252"/>
      <c r="I858" s="252"/>
      <c r="J858" s="252"/>
      <c r="K858" s="252"/>
      <c r="L858" s="252"/>
      <c r="M858" s="175"/>
      <c r="N858" s="175"/>
      <c r="O858" s="175"/>
      <c r="P858" s="175"/>
      <c r="Q858" s="183" t="str">
        <f>IF(BK858="","",BX860)</f>
        <v/>
      </c>
      <c r="R858" s="172"/>
      <c r="S858" s="343" t="str">
        <f>IF((COUNTBLANK(E858:Q858)+COUNTBLANK(E859:Q859)+COUNTBLANK(E860:Q860))/3=COUNTBLANK(E858:Q858),"","Bitte alle drei Zeilen ausfüllen")</f>
        <v/>
      </c>
      <c r="W858">
        <f t="shared" ref="W858:AH858" si="1340">IF(E858=4.5,E859,0)</f>
        <v>0</v>
      </c>
      <c r="X858">
        <f t="shared" si="1340"/>
        <v>0</v>
      </c>
      <c r="Y858">
        <f t="shared" si="1340"/>
        <v>0</v>
      </c>
      <c r="Z858">
        <f t="shared" si="1340"/>
        <v>0</v>
      </c>
      <c r="AA858">
        <f t="shared" si="1340"/>
        <v>0</v>
      </c>
      <c r="AB858">
        <f t="shared" si="1340"/>
        <v>0</v>
      </c>
      <c r="AC858">
        <f t="shared" si="1340"/>
        <v>0</v>
      </c>
      <c r="AD858">
        <f t="shared" si="1340"/>
        <v>0</v>
      </c>
      <c r="AE858">
        <f t="shared" si="1340"/>
        <v>0</v>
      </c>
      <c r="AF858">
        <f t="shared" si="1340"/>
        <v>0</v>
      </c>
      <c r="AG858">
        <f t="shared" si="1340"/>
        <v>0</v>
      </c>
      <c r="AH858">
        <f t="shared" si="1340"/>
        <v>0</v>
      </c>
      <c r="AJ858">
        <f t="shared" ref="AJ858:AU858" si="1341">IF(E858=4.5,1,0)</f>
        <v>0</v>
      </c>
      <c r="AK858">
        <f t="shared" si="1341"/>
        <v>0</v>
      </c>
      <c r="AL858">
        <f t="shared" si="1341"/>
        <v>0</v>
      </c>
      <c r="AM858">
        <f t="shared" si="1341"/>
        <v>0</v>
      </c>
      <c r="AN858">
        <f t="shared" si="1341"/>
        <v>0</v>
      </c>
      <c r="AO858">
        <f t="shared" si="1341"/>
        <v>0</v>
      </c>
      <c r="AP858">
        <f t="shared" si="1341"/>
        <v>0</v>
      </c>
      <c r="AQ858">
        <f t="shared" si="1341"/>
        <v>0</v>
      </c>
      <c r="AR858">
        <f t="shared" si="1341"/>
        <v>0</v>
      </c>
      <c r="AS858">
        <f t="shared" si="1341"/>
        <v>0</v>
      </c>
      <c r="AT858">
        <f t="shared" si="1341"/>
        <v>0</v>
      </c>
      <c r="AU858">
        <f t="shared" si="1341"/>
        <v>0</v>
      </c>
      <c r="BK858" s="346"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5">
      <c r="A859" s="348"/>
      <c r="B859" s="351"/>
      <c r="C859" s="341"/>
      <c r="D859" s="176" t="s">
        <v>42</v>
      </c>
      <c r="E859" s="252"/>
      <c r="F859" s="252"/>
      <c r="G859" s="252"/>
      <c r="H859" s="252"/>
      <c r="I859" s="252"/>
      <c r="J859" s="252"/>
      <c r="K859" s="252"/>
      <c r="L859" s="252"/>
      <c r="M859" s="175"/>
      <c r="N859" s="175"/>
      <c r="O859" s="175"/>
      <c r="P859" s="175"/>
      <c r="Q859" s="183"/>
      <c r="R859" s="35">
        <f>IF(R858&lt;15,0,IF(R858&lt;30,1,IF(R858&lt;45,2,3)))</f>
        <v>0</v>
      </c>
      <c r="S859" s="344"/>
      <c r="AY859" t="str">
        <f t="shared" ref="AY859:BJ859" si="1342">IF(AY860="","",COUNTIF($E860:$P860,AY860))</f>
        <v/>
      </c>
      <c r="AZ859" t="str">
        <f t="shared" si="1342"/>
        <v/>
      </c>
      <c r="BA859" t="str">
        <f t="shared" si="1342"/>
        <v/>
      </c>
      <c r="BB859" t="str">
        <f t="shared" si="1342"/>
        <v/>
      </c>
      <c r="BC859" t="str">
        <f t="shared" si="1342"/>
        <v/>
      </c>
      <c r="BD859" t="str">
        <f t="shared" si="1342"/>
        <v/>
      </c>
      <c r="BE859" t="str">
        <f t="shared" si="1342"/>
        <v/>
      </c>
      <c r="BF859" t="str">
        <f t="shared" si="1342"/>
        <v/>
      </c>
      <c r="BG859" t="str">
        <f t="shared" si="1342"/>
        <v/>
      </c>
      <c r="BH859" t="str">
        <f t="shared" si="1342"/>
        <v/>
      </c>
      <c r="BI859" t="str">
        <f t="shared" si="1342"/>
        <v/>
      </c>
      <c r="BJ859" t="str">
        <f t="shared" si="1342"/>
        <v/>
      </c>
      <c r="BK859" s="346"/>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5">
      <c r="A860" s="349"/>
      <c r="B860" s="352"/>
      <c r="C860" s="342"/>
      <c r="D860" s="177" t="s">
        <v>44</v>
      </c>
      <c r="E860" s="252" t="str">
        <f t="shared" ref="E860:P860" si="1343">IF(E858&gt;0,1,"")</f>
        <v/>
      </c>
      <c r="F860" s="252" t="str">
        <f t="shared" si="1343"/>
        <v/>
      </c>
      <c r="G860" s="252" t="str">
        <f t="shared" si="1343"/>
        <v/>
      </c>
      <c r="H860" s="252" t="str">
        <f t="shared" si="1343"/>
        <v/>
      </c>
      <c r="I860" s="252" t="str">
        <f t="shared" si="1343"/>
        <v/>
      </c>
      <c r="J860" s="252" t="str">
        <f t="shared" si="1343"/>
        <v/>
      </c>
      <c r="K860" s="252" t="str">
        <f t="shared" si="1343"/>
        <v/>
      </c>
      <c r="L860" s="252" t="str">
        <f t="shared" si="1343"/>
        <v/>
      </c>
      <c r="M860" s="175" t="str">
        <f t="shared" si="1343"/>
        <v/>
      </c>
      <c r="N860" s="175" t="str">
        <f t="shared" si="1343"/>
        <v/>
      </c>
      <c r="O860" s="175" t="str">
        <f t="shared" si="1343"/>
        <v/>
      </c>
      <c r="P860" s="175" t="str">
        <f t="shared" si="1343"/>
        <v/>
      </c>
      <c r="Q860" s="184" t="str">
        <f>IF(BK858="","",BK858)</f>
        <v/>
      </c>
      <c r="R860" s="38" t="str">
        <f>IF(BK858="","",BK858)</f>
        <v/>
      </c>
      <c r="S860" s="345"/>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6"/>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5">
      <c r="A861" s="347">
        <v>287</v>
      </c>
      <c r="B861" s="350"/>
      <c r="C861" s="340"/>
      <c r="D861" s="176" t="s">
        <v>38</v>
      </c>
      <c r="E861" s="252"/>
      <c r="F861" s="252"/>
      <c r="G861" s="252"/>
      <c r="H861" s="252"/>
      <c r="I861" s="252"/>
      <c r="J861" s="252"/>
      <c r="K861" s="252"/>
      <c r="L861" s="252"/>
      <c r="M861" s="175"/>
      <c r="N861" s="175"/>
      <c r="O861" s="175"/>
      <c r="P861" s="175"/>
      <c r="Q861" s="183" t="str">
        <f>IF(BK861="","",BX863)</f>
        <v/>
      </c>
      <c r="R861" s="172"/>
      <c r="S861" s="343" t="str">
        <f>IF((COUNTBLANK(E861:Q861)+COUNTBLANK(E862:Q862)+COUNTBLANK(E863:Q863))/3=COUNTBLANK(E861:Q861),"","Bitte alle drei Zeilen ausfüllen")</f>
        <v/>
      </c>
      <c r="W861">
        <f t="shared" ref="W861:AH861" si="1344">IF(E861=4.5,E862,0)</f>
        <v>0</v>
      </c>
      <c r="X861">
        <f t="shared" si="1344"/>
        <v>0</v>
      </c>
      <c r="Y861">
        <f t="shared" si="1344"/>
        <v>0</v>
      </c>
      <c r="Z861">
        <f t="shared" si="1344"/>
        <v>0</v>
      </c>
      <c r="AA861">
        <f t="shared" si="1344"/>
        <v>0</v>
      </c>
      <c r="AB861">
        <f t="shared" si="1344"/>
        <v>0</v>
      </c>
      <c r="AC861">
        <f t="shared" si="1344"/>
        <v>0</v>
      </c>
      <c r="AD861">
        <f t="shared" si="1344"/>
        <v>0</v>
      </c>
      <c r="AE861">
        <f t="shared" si="1344"/>
        <v>0</v>
      </c>
      <c r="AF861">
        <f t="shared" si="1344"/>
        <v>0</v>
      </c>
      <c r="AG861">
        <f t="shared" si="1344"/>
        <v>0</v>
      </c>
      <c r="AH861">
        <f t="shared" si="1344"/>
        <v>0</v>
      </c>
      <c r="AJ861">
        <f t="shared" ref="AJ861:AU861" si="1345">IF(E861=4.5,1,0)</f>
        <v>0</v>
      </c>
      <c r="AK861">
        <f t="shared" si="1345"/>
        <v>0</v>
      </c>
      <c r="AL861">
        <f t="shared" si="1345"/>
        <v>0</v>
      </c>
      <c r="AM861">
        <f t="shared" si="1345"/>
        <v>0</v>
      </c>
      <c r="AN861">
        <f t="shared" si="1345"/>
        <v>0</v>
      </c>
      <c r="AO861">
        <f t="shared" si="1345"/>
        <v>0</v>
      </c>
      <c r="AP861">
        <f t="shared" si="1345"/>
        <v>0</v>
      </c>
      <c r="AQ861">
        <f t="shared" si="1345"/>
        <v>0</v>
      </c>
      <c r="AR861">
        <f t="shared" si="1345"/>
        <v>0</v>
      </c>
      <c r="AS861">
        <f t="shared" si="1345"/>
        <v>0</v>
      </c>
      <c r="AT861">
        <f t="shared" si="1345"/>
        <v>0</v>
      </c>
      <c r="AU861">
        <f t="shared" si="1345"/>
        <v>0</v>
      </c>
      <c r="BK861" s="346"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5">
      <c r="A862" s="348"/>
      <c r="B862" s="351"/>
      <c r="C862" s="341"/>
      <c r="D862" s="176" t="s">
        <v>42</v>
      </c>
      <c r="E862" s="252"/>
      <c r="F862" s="252"/>
      <c r="G862" s="252"/>
      <c r="H862" s="252"/>
      <c r="I862" s="252"/>
      <c r="J862" s="252"/>
      <c r="K862" s="252"/>
      <c r="L862" s="252"/>
      <c r="M862" s="175"/>
      <c r="N862" s="175"/>
      <c r="O862" s="175"/>
      <c r="P862" s="175"/>
      <c r="Q862" s="183"/>
      <c r="R862" s="35">
        <f>IF(R861&lt;15,0,IF(R861&lt;30,1,IF(R861&lt;45,2,3)))</f>
        <v>0</v>
      </c>
      <c r="S862" s="344"/>
      <c r="AY862" t="str">
        <f t="shared" ref="AY862:BJ862" si="1346">IF(AY863="","",COUNTIF($E863:$P863,AY863))</f>
        <v/>
      </c>
      <c r="AZ862" t="str">
        <f t="shared" si="1346"/>
        <v/>
      </c>
      <c r="BA862" t="str">
        <f t="shared" si="1346"/>
        <v/>
      </c>
      <c r="BB862" t="str">
        <f t="shared" si="1346"/>
        <v/>
      </c>
      <c r="BC862" t="str">
        <f t="shared" si="1346"/>
        <v/>
      </c>
      <c r="BD862" t="str">
        <f t="shared" si="1346"/>
        <v/>
      </c>
      <c r="BE862" t="str">
        <f t="shared" si="1346"/>
        <v/>
      </c>
      <c r="BF862" t="str">
        <f t="shared" si="1346"/>
        <v/>
      </c>
      <c r="BG862" t="str">
        <f t="shared" si="1346"/>
        <v/>
      </c>
      <c r="BH862" t="str">
        <f t="shared" si="1346"/>
        <v/>
      </c>
      <c r="BI862" t="str">
        <f t="shared" si="1346"/>
        <v/>
      </c>
      <c r="BJ862" t="str">
        <f t="shared" si="1346"/>
        <v/>
      </c>
      <c r="BK862" s="346"/>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5">
      <c r="A863" s="349"/>
      <c r="B863" s="352"/>
      <c r="C863" s="342"/>
      <c r="D863" s="177" t="s">
        <v>44</v>
      </c>
      <c r="E863" s="252" t="str">
        <f t="shared" ref="E863:P863" si="1347">IF(E861&gt;0,1,"")</f>
        <v/>
      </c>
      <c r="F863" s="252" t="str">
        <f t="shared" si="1347"/>
        <v/>
      </c>
      <c r="G863" s="252" t="str">
        <f t="shared" si="1347"/>
        <v/>
      </c>
      <c r="H863" s="252" t="str">
        <f t="shared" si="1347"/>
        <v/>
      </c>
      <c r="I863" s="252" t="str">
        <f t="shared" si="1347"/>
        <v/>
      </c>
      <c r="J863" s="252" t="str">
        <f t="shared" si="1347"/>
        <v/>
      </c>
      <c r="K863" s="252" t="str">
        <f t="shared" si="1347"/>
        <v/>
      </c>
      <c r="L863" s="252" t="str">
        <f t="shared" si="1347"/>
        <v/>
      </c>
      <c r="M863" s="175" t="str">
        <f t="shared" si="1347"/>
        <v/>
      </c>
      <c r="N863" s="175" t="str">
        <f t="shared" si="1347"/>
        <v/>
      </c>
      <c r="O863" s="175" t="str">
        <f t="shared" si="1347"/>
        <v/>
      </c>
      <c r="P863" s="175" t="str">
        <f t="shared" si="1347"/>
        <v/>
      </c>
      <c r="Q863" s="184" t="str">
        <f>IF(BK861="","",BK861)</f>
        <v/>
      </c>
      <c r="R863" s="38" t="str">
        <f>IF(BK861="","",BK861)</f>
        <v/>
      </c>
      <c r="S863" s="345"/>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6"/>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5">
      <c r="A864" s="347">
        <v>288</v>
      </c>
      <c r="B864" s="350"/>
      <c r="C864" s="340"/>
      <c r="D864" s="176" t="s">
        <v>38</v>
      </c>
      <c r="E864" s="252"/>
      <c r="F864" s="252"/>
      <c r="G864" s="252"/>
      <c r="H864" s="252"/>
      <c r="I864" s="252"/>
      <c r="J864" s="252"/>
      <c r="K864" s="252"/>
      <c r="L864" s="252"/>
      <c r="M864" s="175"/>
      <c r="N864" s="175"/>
      <c r="O864" s="175"/>
      <c r="P864" s="175"/>
      <c r="Q864" s="183" t="str">
        <f>IF(BK864="","",BX866)</f>
        <v/>
      </c>
      <c r="R864" s="172"/>
      <c r="S864" s="343" t="str">
        <f>IF((COUNTBLANK(E864:Q864)+COUNTBLANK(E865:Q865)+COUNTBLANK(E866:Q866))/3=COUNTBLANK(E864:Q864),"","Bitte alle drei Zeilen ausfüllen")</f>
        <v/>
      </c>
      <c r="W864">
        <f t="shared" ref="W864:AH864" si="1348">IF(E864=4.5,E865,0)</f>
        <v>0</v>
      </c>
      <c r="X864">
        <f t="shared" si="1348"/>
        <v>0</v>
      </c>
      <c r="Y864">
        <f t="shared" si="1348"/>
        <v>0</v>
      </c>
      <c r="Z864">
        <f t="shared" si="1348"/>
        <v>0</v>
      </c>
      <c r="AA864">
        <f t="shared" si="1348"/>
        <v>0</v>
      </c>
      <c r="AB864">
        <f t="shared" si="1348"/>
        <v>0</v>
      </c>
      <c r="AC864">
        <f t="shared" si="1348"/>
        <v>0</v>
      </c>
      <c r="AD864">
        <f t="shared" si="1348"/>
        <v>0</v>
      </c>
      <c r="AE864">
        <f t="shared" si="1348"/>
        <v>0</v>
      </c>
      <c r="AF864">
        <f t="shared" si="1348"/>
        <v>0</v>
      </c>
      <c r="AG864">
        <f t="shared" si="1348"/>
        <v>0</v>
      </c>
      <c r="AH864">
        <f t="shared" si="1348"/>
        <v>0</v>
      </c>
      <c r="AJ864">
        <f t="shared" ref="AJ864:AU864" si="1349">IF(E864=4.5,1,0)</f>
        <v>0</v>
      </c>
      <c r="AK864">
        <f t="shared" si="1349"/>
        <v>0</v>
      </c>
      <c r="AL864">
        <f t="shared" si="1349"/>
        <v>0</v>
      </c>
      <c r="AM864">
        <f t="shared" si="1349"/>
        <v>0</v>
      </c>
      <c r="AN864">
        <f t="shared" si="1349"/>
        <v>0</v>
      </c>
      <c r="AO864">
        <f t="shared" si="1349"/>
        <v>0</v>
      </c>
      <c r="AP864">
        <f t="shared" si="1349"/>
        <v>0</v>
      </c>
      <c r="AQ864">
        <f t="shared" si="1349"/>
        <v>0</v>
      </c>
      <c r="AR864">
        <f t="shared" si="1349"/>
        <v>0</v>
      </c>
      <c r="AS864">
        <f t="shared" si="1349"/>
        <v>0</v>
      </c>
      <c r="AT864">
        <f t="shared" si="1349"/>
        <v>0</v>
      </c>
      <c r="AU864">
        <f t="shared" si="1349"/>
        <v>0</v>
      </c>
      <c r="BK864" s="346"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5">
      <c r="A865" s="348"/>
      <c r="B865" s="351"/>
      <c r="C865" s="341"/>
      <c r="D865" s="176" t="s">
        <v>42</v>
      </c>
      <c r="E865" s="252"/>
      <c r="F865" s="252"/>
      <c r="G865" s="252"/>
      <c r="H865" s="252"/>
      <c r="I865" s="252"/>
      <c r="J865" s="252"/>
      <c r="K865" s="252"/>
      <c r="L865" s="252"/>
      <c r="M865" s="175"/>
      <c r="N865" s="175"/>
      <c r="O865" s="175"/>
      <c r="P865" s="175"/>
      <c r="Q865" s="183"/>
      <c r="R865" s="35">
        <f>IF(R864&lt;15,0,IF(R864&lt;30,1,IF(R864&lt;45,2,3)))</f>
        <v>0</v>
      </c>
      <c r="S865" s="344"/>
      <c r="AY865" t="str">
        <f t="shared" ref="AY865:BJ865" si="1350">IF(AY866="","",COUNTIF($E866:$P866,AY866))</f>
        <v/>
      </c>
      <c r="AZ865" t="str">
        <f t="shared" si="1350"/>
        <v/>
      </c>
      <c r="BA865" t="str">
        <f t="shared" si="1350"/>
        <v/>
      </c>
      <c r="BB865" t="str">
        <f t="shared" si="1350"/>
        <v/>
      </c>
      <c r="BC865" t="str">
        <f t="shared" si="1350"/>
        <v/>
      </c>
      <c r="BD865" t="str">
        <f t="shared" si="1350"/>
        <v/>
      </c>
      <c r="BE865" t="str">
        <f t="shared" si="1350"/>
        <v/>
      </c>
      <c r="BF865" t="str">
        <f t="shared" si="1350"/>
        <v/>
      </c>
      <c r="BG865" t="str">
        <f t="shared" si="1350"/>
        <v/>
      </c>
      <c r="BH865" t="str">
        <f t="shared" si="1350"/>
        <v/>
      </c>
      <c r="BI865" t="str">
        <f t="shared" si="1350"/>
        <v/>
      </c>
      <c r="BJ865" t="str">
        <f t="shared" si="1350"/>
        <v/>
      </c>
      <c r="BK865" s="346"/>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5">
      <c r="A866" s="349"/>
      <c r="B866" s="352"/>
      <c r="C866" s="342"/>
      <c r="D866" s="177" t="s">
        <v>44</v>
      </c>
      <c r="E866" s="252" t="str">
        <f t="shared" ref="E866:P866" si="1351">IF(E864&gt;0,1,"")</f>
        <v/>
      </c>
      <c r="F866" s="252" t="str">
        <f t="shared" si="1351"/>
        <v/>
      </c>
      <c r="G866" s="252" t="str">
        <f t="shared" si="1351"/>
        <v/>
      </c>
      <c r="H866" s="252" t="str">
        <f t="shared" si="1351"/>
        <v/>
      </c>
      <c r="I866" s="252" t="str">
        <f t="shared" si="1351"/>
        <v/>
      </c>
      <c r="J866" s="252" t="str">
        <f t="shared" si="1351"/>
        <v/>
      </c>
      <c r="K866" s="252" t="str">
        <f t="shared" si="1351"/>
        <v/>
      </c>
      <c r="L866" s="252" t="str">
        <f t="shared" si="1351"/>
        <v/>
      </c>
      <c r="M866" s="175" t="str">
        <f t="shared" si="1351"/>
        <v/>
      </c>
      <c r="N866" s="175" t="str">
        <f t="shared" si="1351"/>
        <v/>
      </c>
      <c r="O866" s="175" t="str">
        <f t="shared" si="1351"/>
        <v/>
      </c>
      <c r="P866" s="175" t="str">
        <f t="shared" si="1351"/>
        <v/>
      </c>
      <c r="Q866" s="184" t="str">
        <f>IF(BK864="","",BK864)</f>
        <v/>
      </c>
      <c r="R866" s="38" t="str">
        <f>IF(BK864="","",BK864)</f>
        <v/>
      </c>
      <c r="S866" s="345"/>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6"/>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5">
      <c r="A867" s="347">
        <v>289</v>
      </c>
      <c r="B867" s="350"/>
      <c r="C867" s="340"/>
      <c r="D867" s="176" t="s">
        <v>38</v>
      </c>
      <c r="E867" s="252"/>
      <c r="F867" s="252"/>
      <c r="G867" s="252"/>
      <c r="H867" s="252"/>
      <c r="I867" s="252"/>
      <c r="J867" s="252"/>
      <c r="K867" s="252"/>
      <c r="L867" s="252"/>
      <c r="M867" s="175"/>
      <c r="N867" s="175"/>
      <c r="O867" s="175"/>
      <c r="P867" s="175"/>
      <c r="Q867" s="183" t="str">
        <f>IF(BK867="","",BX869)</f>
        <v/>
      </c>
      <c r="R867" s="172"/>
      <c r="S867" s="343" t="str">
        <f>IF((COUNTBLANK(E867:Q867)+COUNTBLANK(E868:Q868)+COUNTBLANK(E869:Q869))/3=COUNTBLANK(E867:Q867),"","Bitte alle drei Zeilen ausfüllen")</f>
        <v/>
      </c>
      <c r="W867">
        <f t="shared" ref="W867:AH867" si="1352">IF(E867=4.5,E868,0)</f>
        <v>0</v>
      </c>
      <c r="X867">
        <f t="shared" si="1352"/>
        <v>0</v>
      </c>
      <c r="Y867">
        <f t="shared" si="1352"/>
        <v>0</v>
      </c>
      <c r="Z867">
        <f t="shared" si="1352"/>
        <v>0</v>
      </c>
      <c r="AA867">
        <f t="shared" si="1352"/>
        <v>0</v>
      </c>
      <c r="AB867">
        <f t="shared" si="1352"/>
        <v>0</v>
      </c>
      <c r="AC867">
        <f t="shared" si="1352"/>
        <v>0</v>
      </c>
      <c r="AD867">
        <f t="shared" si="1352"/>
        <v>0</v>
      </c>
      <c r="AE867">
        <f t="shared" si="1352"/>
        <v>0</v>
      </c>
      <c r="AF867">
        <f t="shared" si="1352"/>
        <v>0</v>
      </c>
      <c r="AG867">
        <f t="shared" si="1352"/>
        <v>0</v>
      </c>
      <c r="AH867">
        <f t="shared" si="1352"/>
        <v>0</v>
      </c>
      <c r="AJ867">
        <f t="shared" ref="AJ867:AU867" si="1353">IF(E867=4.5,1,0)</f>
        <v>0</v>
      </c>
      <c r="AK867">
        <f t="shared" si="1353"/>
        <v>0</v>
      </c>
      <c r="AL867">
        <f t="shared" si="1353"/>
        <v>0</v>
      </c>
      <c r="AM867">
        <f t="shared" si="1353"/>
        <v>0</v>
      </c>
      <c r="AN867">
        <f t="shared" si="1353"/>
        <v>0</v>
      </c>
      <c r="AO867">
        <f t="shared" si="1353"/>
        <v>0</v>
      </c>
      <c r="AP867">
        <f t="shared" si="1353"/>
        <v>0</v>
      </c>
      <c r="AQ867">
        <f t="shared" si="1353"/>
        <v>0</v>
      </c>
      <c r="AR867">
        <f t="shared" si="1353"/>
        <v>0</v>
      </c>
      <c r="AS867">
        <f t="shared" si="1353"/>
        <v>0</v>
      </c>
      <c r="AT867">
        <f t="shared" si="1353"/>
        <v>0</v>
      </c>
      <c r="AU867">
        <f t="shared" si="1353"/>
        <v>0</v>
      </c>
      <c r="BK867" s="346"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5">
      <c r="A868" s="348"/>
      <c r="B868" s="351"/>
      <c r="C868" s="341"/>
      <c r="D868" s="176" t="s">
        <v>42</v>
      </c>
      <c r="E868" s="252"/>
      <c r="F868" s="252"/>
      <c r="G868" s="252"/>
      <c r="H868" s="252"/>
      <c r="I868" s="252"/>
      <c r="J868" s="252"/>
      <c r="K868" s="252"/>
      <c r="L868" s="252"/>
      <c r="M868" s="175"/>
      <c r="N868" s="175"/>
      <c r="O868" s="175"/>
      <c r="P868" s="175"/>
      <c r="Q868" s="183"/>
      <c r="R868" s="35">
        <f>IF(R867&lt;15,0,IF(R867&lt;30,1,IF(R867&lt;45,2,3)))</f>
        <v>0</v>
      </c>
      <c r="S868" s="344"/>
      <c r="AY868" t="str">
        <f t="shared" ref="AY868:BJ868" si="1354">IF(AY869="","",COUNTIF($E869:$P869,AY869))</f>
        <v/>
      </c>
      <c r="AZ868" t="str">
        <f t="shared" si="1354"/>
        <v/>
      </c>
      <c r="BA868" t="str">
        <f t="shared" si="1354"/>
        <v/>
      </c>
      <c r="BB868" t="str">
        <f t="shared" si="1354"/>
        <v/>
      </c>
      <c r="BC868" t="str">
        <f t="shared" si="1354"/>
        <v/>
      </c>
      <c r="BD868" t="str">
        <f t="shared" si="1354"/>
        <v/>
      </c>
      <c r="BE868" t="str">
        <f t="shared" si="1354"/>
        <v/>
      </c>
      <c r="BF868" t="str">
        <f t="shared" si="1354"/>
        <v/>
      </c>
      <c r="BG868" t="str">
        <f t="shared" si="1354"/>
        <v/>
      </c>
      <c r="BH868" t="str">
        <f t="shared" si="1354"/>
        <v/>
      </c>
      <c r="BI868" t="str">
        <f t="shared" si="1354"/>
        <v/>
      </c>
      <c r="BJ868" t="str">
        <f t="shared" si="1354"/>
        <v/>
      </c>
      <c r="BK868" s="346"/>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5">
      <c r="A869" s="349"/>
      <c r="B869" s="352"/>
      <c r="C869" s="342"/>
      <c r="D869" s="177" t="s">
        <v>44</v>
      </c>
      <c r="E869" s="252" t="str">
        <f t="shared" ref="E869:P869" si="1355">IF(E867&gt;0,1,"")</f>
        <v/>
      </c>
      <c r="F869" s="252" t="str">
        <f t="shared" si="1355"/>
        <v/>
      </c>
      <c r="G869" s="252" t="str">
        <f t="shared" si="1355"/>
        <v/>
      </c>
      <c r="H869" s="252" t="str">
        <f t="shared" si="1355"/>
        <v/>
      </c>
      <c r="I869" s="252" t="str">
        <f t="shared" si="1355"/>
        <v/>
      </c>
      <c r="J869" s="252" t="str">
        <f t="shared" si="1355"/>
        <v/>
      </c>
      <c r="K869" s="252" t="str">
        <f t="shared" si="1355"/>
        <v/>
      </c>
      <c r="L869" s="252" t="str">
        <f t="shared" si="1355"/>
        <v/>
      </c>
      <c r="M869" s="175" t="str">
        <f t="shared" si="1355"/>
        <v/>
      </c>
      <c r="N869" s="175" t="str">
        <f t="shared" si="1355"/>
        <v/>
      </c>
      <c r="O869" s="175" t="str">
        <f t="shared" si="1355"/>
        <v/>
      </c>
      <c r="P869" s="175" t="str">
        <f t="shared" si="1355"/>
        <v/>
      </c>
      <c r="Q869" s="184" t="str">
        <f>IF(BK867="","",BK867)</f>
        <v/>
      </c>
      <c r="R869" s="38" t="str">
        <f>IF(BK867="","",BK867)</f>
        <v/>
      </c>
      <c r="S869" s="345"/>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6"/>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5">
      <c r="A870" s="347">
        <v>290</v>
      </c>
      <c r="B870" s="350"/>
      <c r="C870" s="340"/>
      <c r="D870" s="176" t="s">
        <v>38</v>
      </c>
      <c r="E870" s="252"/>
      <c r="F870" s="252"/>
      <c r="G870" s="252"/>
      <c r="H870" s="252"/>
      <c r="I870" s="252"/>
      <c r="J870" s="252"/>
      <c r="K870" s="252"/>
      <c r="L870" s="252"/>
      <c r="M870" s="175"/>
      <c r="N870" s="175"/>
      <c r="O870" s="175"/>
      <c r="P870" s="175"/>
      <c r="Q870" s="183" t="str">
        <f>IF(BK870="","",BX872)</f>
        <v/>
      </c>
      <c r="R870" s="172"/>
      <c r="S870" s="343" t="str">
        <f>IF((COUNTBLANK(E870:Q870)+COUNTBLANK(E871:Q871)+COUNTBLANK(E872:Q872))/3=COUNTBLANK(E870:Q870),"","Bitte alle drei Zeilen ausfüllen")</f>
        <v/>
      </c>
      <c r="W870">
        <f t="shared" ref="W870:AH870" si="1356">IF(E870=4.5,E871,0)</f>
        <v>0</v>
      </c>
      <c r="X870">
        <f t="shared" si="1356"/>
        <v>0</v>
      </c>
      <c r="Y870">
        <f t="shared" si="1356"/>
        <v>0</v>
      </c>
      <c r="Z870">
        <f t="shared" si="1356"/>
        <v>0</v>
      </c>
      <c r="AA870">
        <f t="shared" si="1356"/>
        <v>0</v>
      </c>
      <c r="AB870">
        <f t="shared" si="1356"/>
        <v>0</v>
      </c>
      <c r="AC870">
        <f t="shared" si="1356"/>
        <v>0</v>
      </c>
      <c r="AD870">
        <f t="shared" si="1356"/>
        <v>0</v>
      </c>
      <c r="AE870">
        <f t="shared" si="1356"/>
        <v>0</v>
      </c>
      <c r="AF870">
        <f t="shared" si="1356"/>
        <v>0</v>
      </c>
      <c r="AG870">
        <f t="shared" si="1356"/>
        <v>0</v>
      </c>
      <c r="AH870">
        <f t="shared" si="1356"/>
        <v>0</v>
      </c>
      <c r="AJ870">
        <f t="shared" ref="AJ870:AU870" si="1357">IF(E870=4.5,1,0)</f>
        <v>0</v>
      </c>
      <c r="AK870">
        <f t="shared" si="1357"/>
        <v>0</v>
      </c>
      <c r="AL870">
        <f t="shared" si="1357"/>
        <v>0</v>
      </c>
      <c r="AM870">
        <f t="shared" si="1357"/>
        <v>0</v>
      </c>
      <c r="AN870">
        <f t="shared" si="1357"/>
        <v>0</v>
      </c>
      <c r="AO870">
        <f t="shared" si="1357"/>
        <v>0</v>
      </c>
      <c r="AP870">
        <f t="shared" si="1357"/>
        <v>0</v>
      </c>
      <c r="AQ870">
        <f t="shared" si="1357"/>
        <v>0</v>
      </c>
      <c r="AR870">
        <f t="shared" si="1357"/>
        <v>0</v>
      </c>
      <c r="AS870">
        <f t="shared" si="1357"/>
        <v>0</v>
      </c>
      <c r="AT870">
        <f t="shared" si="1357"/>
        <v>0</v>
      </c>
      <c r="AU870">
        <f t="shared" si="1357"/>
        <v>0</v>
      </c>
      <c r="BK870" s="346"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5">
      <c r="A871" s="348"/>
      <c r="B871" s="351"/>
      <c r="C871" s="341"/>
      <c r="D871" s="176" t="s">
        <v>42</v>
      </c>
      <c r="E871" s="252"/>
      <c r="F871" s="252"/>
      <c r="G871" s="252"/>
      <c r="H871" s="252"/>
      <c r="I871" s="252"/>
      <c r="J871" s="252"/>
      <c r="K871" s="252"/>
      <c r="L871" s="252"/>
      <c r="M871" s="175"/>
      <c r="N871" s="175"/>
      <c r="O871" s="175"/>
      <c r="P871" s="175"/>
      <c r="Q871" s="183"/>
      <c r="R871" s="35">
        <f>IF(R870&lt;15,0,IF(R870&lt;30,1,IF(R870&lt;45,2,3)))</f>
        <v>0</v>
      </c>
      <c r="S871" s="344"/>
      <c r="AY871" t="str">
        <f t="shared" ref="AY871:BJ871" si="1358">IF(AY872="","",COUNTIF($E872:$P872,AY872))</f>
        <v/>
      </c>
      <c r="AZ871" t="str">
        <f t="shared" si="1358"/>
        <v/>
      </c>
      <c r="BA871" t="str">
        <f t="shared" si="1358"/>
        <v/>
      </c>
      <c r="BB871" t="str">
        <f t="shared" si="1358"/>
        <v/>
      </c>
      <c r="BC871" t="str">
        <f t="shared" si="1358"/>
        <v/>
      </c>
      <c r="BD871" t="str">
        <f t="shared" si="1358"/>
        <v/>
      </c>
      <c r="BE871" t="str">
        <f t="shared" si="1358"/>
        <v/>
      </c>
      <c r="BF871" t="str">
        <f t="shared" si="1358"/>
        <v/>
      </c>
      <c r="BG871" t="str">
        <f t="shared" si="1358"/>
        <v/>
      </c>
      <c r="BH871" t="str">
        <f t="shared" si="1358"/>
        <v/>
      </c>
      <c r="BI871" t="str">
        <f t="shared" si="1358"/>
        <v/>
      </c>
      <c r="BJ871" t="str">
        <f t="shared" si="1358"/>
        <v/>
      </c>
      <c r="BK871" s="346"/>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5">
      <c r="A872" s="349"/>
      <c r="B872" s="352"/>
      <c r="C872" s="342"/>
      <c r="D872" s="177" t="s">
        <v>44</v>
      </c>
      <c r="E872" s="252" t="str">
        <f t="shared" ref="E872:P872" si="1359">IF(E870&gt;0,1,"")</f>
        <v/>
      </c>
      <c r="F872" s="252" t="str">
        <f t="shared" si="1359"/>
        <v/>
      </c>
      <c r="G872" s="252" t="str">
        <f t="shared" si="1359"/>
        <v/>
      </c>
      <c r="H872" s="252" t="str">
        <f t="shared" si="1359"/>
        <v/>
      </c>
      <c r="I872" s="252" t="str">
        <f t="shared" si="1359"/>
        <v/>
      </c>
      <c r="J872" s="252" t="str">
        <f t="shared" si="1359"/>
        <v/>
      </c>
      <c r="K872" s="252" t="str">
        <f t="shared" si="1359"/>
        <v/>
      </c>
      <c r="L872" s="252" t="str">
        <f t="shared" si="1359"/>
        <v/>
      </c>
      <c r="M872" s="175" t="str">
        <f t="shared" si="1359"/>
        <v/>
      </c>
      <c r="N872" s="175" t="str">
        <f t="shared" si="1359"/>
        <v/>
      </c>
      <c r="O872" s="175" t="str">
        <f t="shared" si="1359"/>
        <v/>
      </c>
      <c r="P872" s="175" t="str">
        <f t="shared" si="1359"/>
        <v/>
      </c>
      <c r="Q872" s="184" t="str">
        <f>IF(BK870="","",BK870)</f>
        <v/>
      </c>
      <c r="R872" s="38" t="str">
        <f>IF(BK870="","",BK870)</f>
        <v/>
      </c>
      <c r="S872" s="345"/>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6"/>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5">
      <c r="A873" s="347">
        <v>291</v>
      </c>
      <c r="B873" s="350"/>
      <c r="C873" s="340"/>
      <c r="D873" s="176" t="s">
        <v>38</v>
      </c>
      <c r="E873" s="252"/>
      <c r="F873" s="252"/>
      <c r="G873" s="252"/>
      <c r="H873" s="252"/>
      <c r="I873" s="252"/>
      <c r="J873" s="252"/>
      <c r="K873" s="252"/>
      <c r="L873" s="252"/>
      <c r="M873" s="175"/>
      <c r="N873" s="175"/>
      <c r="O873" s="175"/>
      <c r="P873" s="175"/>
      <c r="Q873" s="183" t="str">
        <f>IF(BK873="","",BX875)</f>
        <v/>
      </c>
      <c r="R873" s="172"/>
      <c r="S873" s="343" t="str">
        <f>IF((COUNTBLANK(E873:Q873)+COUNTBLANK(E874:Q874)+COUNTBLANK(E875:Q875))/3=COUNTBLANK(E873:Q873),"","Bitte alle drei Zeilen ausfüllen")</f>
        <v/>
      </c>
      <c r="W873">
        <f t="shared" ref="W873:AH873" si="1360">IF(E873=4.5,E874,0)</f>
        <v>0</v>
      </c>
      <c r="X873">
        <f t="shared" si="1360"/>
        <v>0</v>
      </c>
      <c r="Y873">
        <f t="shared" si="1360"/>
        <v>0</v>
      </c>
      <c r="Z873">
        <f t="shared" si="1360"/>
        <v>0</v>
      </c>
      <c r="AA873">
        <f t="shared" si="1360"/>
        <v>0</v>
      </c>
      <c r="AB873">
        <f t="shared" si="1360"/>
        <v>0</v>
      </c>
      <c r="AC873">
        <f t="shared" si="1360"/>
        <v>0</v>
      </c>
      <c r="AD873">
        <f t="shared" si="1360"/>
        <v>0</v>
      </c>
      <c r="AE873">
        <f t="shared" si="1360"/>
        <v>0</v>
      </c>
      <c r="AF873">
        <f t="shared" si="1360"/>
        <v>0</v>
      </c>
      <c r="AG873">
        <f t="shared" si="1360"/>
        <v>0</v>
      </c>
      <c r="AH873">
        <f t="shared" si="1360"/>
        <v>0</v>
      </c>
      <c r="AJ873">
        <f t="shared" ref="AJ873:AU873" si="1361">IF(E873=4.5,1,0)</f>
        <v>0</v>
      </c>
      <c r="AK873">
        <f t="shared" si="1361"/>
        <v>0</v>
      </c>
      <c r="AL873">
        <f t="shared" si="1361"/>
        <v>0</v>
      </c>
      <c r="AM873">
        <f t="shared" si="1361"/>
        <v>0</v>
      </c>
      <c r="AN873">
        <f t="shared" si="1361"/>
        <v>0</v>
      </c>
      <c r="AO873">
        <f t="shared" si="1361"/>
        <v>0</v>
      </c>
      <c r="AP873">
        <f t="shared" si="1361"/>
        <v>0</v>
      </c>
      <c r="AQ873">
        <f t="shared" si="1361"/>
        <v>0</v>
      </c>
      <c r="AR873">
        <f t="shared" si="1361"/>
        <v>0</v>
      </c>
      <c r="AS873">
        <f t="shared" si="1361"/>
        <v>0</v>
      </c>
      <c r="AT873">
        <f t="shared" si="1361"/>
        <v>0</v>
      </c>
      <c r="AU873">
        <f t="shared" si="1361"/>
        <v>0</v>
      </c>
      <c r="BK873" s="346"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5">
      <c r="A874" s="348"/>
      <c r="B874" s="351"/>
      <c r="C874" s="341"/>
      <c r="D874" s="176" t="s">
        <v>42</v>
      </c>
      <c r="E874" s="252"/>
      <c r="F874" s="252"/>
      <c r="G874" s="252"/>
      <c r="H874" s="252"/>
      <c r="I874" s="252"/>
      <c r="J874" s="252"/>
      <c r="K874" s="252"/>
      <c r="L874" s="252"/>
      <c r="M874" s="175"/>
      <c r="N874" s="175"/>
      <c r="O874" s="175"/>
      <c r="P874" s="175"/>
      <c r="Q874" s="183"/>
      <c r="R874" s="35">
        <f>IF(R873&lt;15,0,IF(R873&lt;30,1,IF(R873&lt;45,2,3)))</f>
        <v>0</v>
      </c>
      <c r="S874" s="344"/>
      <c r="AY874" t="str">
        <f t="shared" ref="AY874:BJ874" si="1362">IF(AY875="","",COUNTIF($E875:$P875,AY875))</f>
        <v/>
      </c>
      <c r="AZ874" t="str">
        <f t="shared" si="1362"/>
        <v/>
      </c>
      <c r="BA874" t="str">
        <f t="shared" si="1362"/>
        <v/>
      </c>
      <c r="BB874" t="str">
        <f t="shared" si="1362"/>
        <v/>
      </c>
      <c r="BC874" t="str">
        <f t="shared" si="1362"/>
        <v/>
      </c>
      <c r="BD874" t="str">
        <f t="shared" si="1362"/>
        <v/>
      </c>
      <c r="BE874" t="str">
        <f t="shared" si="1362"/>
        <v/>
      </c>
      <c r="BF874" t="str">
        <f t="shared" si="1362"/>
        <v/>
      </c>
      <c r="BG874" t="str">
        <f t="shared" si="1362"/>
        <v/>
      </c>
      <c r="BH874" t="str">
        <f t="shared" si="1362"/>
        <v/>
      </c>
      <c r="BI874" t="str">
        <f t="shared" si="1362"/>
        <v/>
      </c>
      <c r="BJ874" t="str">
        <f t="shared" si="1362"/>
        <v/>
      </c>
      <c r="BK874" s="346"/>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5">
      <c r="A875" s="349"/>
      <c r="B875" s="352"/>
      <c r="C875" s="342"/>
      <c r="D875" s="177" t="s">
        <v>44</v>
      </c>
      <c r="E875" s="252" t="str">
        <f t="shared" ref="E875:P875" si="1363">IF(E873&gt;0,1,"")</f>
        <v/>
      </c>
      <c r="F875" s="252" t="str">
        <f t="shared" si="1363"/>
        <v/>
      </c>
      <c r="G875" s="252" t="str">
        <f t="shared" si="1363"/>
        <v/>
      </c>
      <c r="H875" s="252" t="str">
        <f t="shared" si="1363"/>
        <v/>
      </c>
      <c r="I875" s="252" t="str">
        <f t="shared" si="1363"/>
        <v/>
      </c>
      <c r="J875" s="252" t="str">
        <f t="shared" si="1363"/>
        <v/>
      </c>
      <c r="K875" s="252" t="str">
        <f t="shared" si="1363"/>
        <v/>
      </c>
      <c r="L875" s="252" t="str">
        <f t="shared" si="1363"/>
        <v/>
      </c>
      <c r="M875" s="175" t="str">
        <f t="shared" si="1363"/>
        <v/>
      </c>
      <c r="N875" s="175" t="str">
        <f t="shared" si="1363"/>
        <v/>
      </c>
      <c r="O875" s="175" t="str">
        <f t="shared" si="1363"/>
        <v/>
      </c>
      <c r="P875" s="175" t="str">
        <f t="shared" si="1363"/>
        <v/>
      </c>
      <c r="Q875" s="184" t="str">
        <f>IF(BK873="","",BK873)</f>
        <v/>
      </c>
      <c r="R875" s="38" t="str">
        <f>IF(BK873="","",BK873)</f>
        <v/>
      </c>
      <c r="S875" s="345"/>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6"/>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5">
      <c r="A876" s="347">
        <v>292</v>
      </c>
      <c r="B876" s="350"/>
      <c r="C876" s="340"/>
      <c r="D876" s="176" t="s">
        <v>38</v>
      </c>
      <c r="E876" s="252"/>
      <c r="F876" s="252"/>
      <c r="G876" s="252"/>
      <c r="H876" s="252"/>
      <c r="I876" s="252"/>
      <c r="J876" s="252"/>
      <c r="K876" s="252"/>
      <c r="L876" s="252"/>
      <c r="M876" s="175"/>
      <c r="N876" s="175"/>
      <c r="O876" s="175"/>
      <c r="P876" s="175"/>
      <c r="Q876" s="183" t="str">
        <f>IF(BK876="","",BX878)</f>
        <v/>
      </c>
      <c r="R876" s="172"/>
      <c r="S876" s="343" t="str">
        <f>IF((COUNTBLANK(E876:Q876)+COUNTBLANK(E877:Q877)+COUNTBLANK(E878:Q878))/3=COUNTBLANK(E876:Q876),"","Bitte alle drei Zeilen ausfüllen")</f>
        <v/>
      </c>
      <c r="W876">
        <f t="shared" ref="W876:AH876" si="1364">IF(E876=4.5,E877,0)</f>
        <v>0</v>
      </c>
      <c r="X876">
        <f t="shared" si="1364"/>
        <v>0</v>
      </c>
      <c r="Y876">
        <f t="shared" si="1364"/>
        <v>0</v>
      </c>
      <c r="Z876">
        <f t="shared" si="1364"/>
        <v>0</v>
      </c>
      <c r="AA876">
        <f t="shared" si="1364"/>
        <v>0</v>
      </c>
      <c r="AB876">
        <f t="shared" si="1364"/>
        <v>0</v>
      </c>
      <c r="AC876">
        <f t="shared" si="1364"/>
        <v>0</v>
      </c>
      <c r="AD876">
        <f t="shared" si="1364"/>
        <v>0</v>
      </c>
      <c r="AE876">
        <f t="shared" si="1364"/>
        <v>0</v>
      </c>
      <c r="AF876">
        <f t="shared" si="1364"/>
        <v>0</v>
      </c>
      <c r="AG876">
        <f t="shared" si="1364"/>
        <v>0</v>
      </c>
      <c r="AH876">
        <f t="shared" si="1364"/>
        <v>0</v>
      </c>
      <c r="AJ876">
        <f t="shared" ref="AJ876:AU876" si="1365">IF(E876=4.5,1,0)</f>
        <v>0</v>
      </c>
      <c r="AK876">
        <f t="shared" si="1365"/>
        <v>0</v>
      </c>
      <c r="AL876">
        <f t="shared" si="1365"/>
        <v>0</v>
      </c>
      <c r="AM876">
        <f t="shared" si="1365"/>
        <v>0</v>
      </c>
      <c r="AN876">
        <f t="shared" si="1365"/>
        <v>0</v>
      </c>
      <c r="AO876">
        <f t="shared" si="1365"/>
        <v>0</v>
      </c>
      <c r="AP876">
        <f t="shared" si="1365"/>
        <v>0</v>
      </c>
      <c r="AQ876">
        <f t="shared" si="1365"/>
        <v>0</v>
      </c>
      <c r="AR876">
        <f t="shared" si="1365"/>
        <v>0</v>
      </c>
      <c r="AS876">
        <f t="shared" si="1365"/>
        <v>0</v>
      </c>
      <c r="AT876">
        <f t="shared" si="1365"/>
        <v>0</v>
      </c>
      <c r="AU876">
        <f t="shared" si="1365"/>
        <v>0</v>
      </c>
      <c r="BK876" s="346"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5">
      <c r="A877" s="348"/>
      <c r="B877" s="351"/>
      <c r="C877" s="341"/>
      <c r="D877" s="176" t="s">
        <v>42</v>
      </c>
      <c r="E877" s="252"/>
      <c r="F877" s="252"/>
      <c r="G877" s="252"/>
      <c r="H877" s="252"/>
      <c r="I877" s="252"/>
      <c r="J877" s="252"/>
      <c r="K877" s="252"/>
      <c r="L877" s="252"/>
      <c r="M877" s="175"/>
      <c r="N877" s="175"/>
      <c r="O877" s="175"/>
      <c r="P877" s="175"/>
      <c r="Q877" s="183"/>
      <c r="R877" s="35">
        <f>IF(R876&lt;15,0,IF(R876&lt;30,1,IF(R876&lt;45,2,3)))</f>
        <v>0</v>
      </c>
      <c r="S877" s="344"/>
      <c r="AY877" t="str">
        <f t="shared" ref="AY877:BJ877" si="1366">IF(AY878="","",COUNTIF($E878:$P878,AY878))</f>
        <v/>
      </c>
      <c r="AZ877" t="str">
        <f t="shared" si="1366"/>
        <v/>
      </c>
      <c r="BA877" t="str">
        <f t="shared" si="1366"/>
        <v/>
      </c>
      <c r="BB877" t="str">
        <f t="shared" si="1366"/>
        <v/>
      </c>
      <c r="BC877" t="str">
        <f t="shared" si="1366"/>
        <v/>
      </c>
      <c r="BD877" t="str">
        <f t="shared" si="1366"/>
        <v/>
      </c>
      <c r="BE877" t="str">
        <f t="shared" si="1366"/>
        <v/>
      </c>
      <c r="BF877" t="str">
        <f t="shared" si="1366"/>
        <v/>
      </c>
      <c r="BG877" t="str">
        <f t="shared" si="1366"/>
        <v/>
      </c>
      <c r="BH877" t="str">
        <f t="shared" si="1366"/>
        <v/>
      </c>
      <c r="BI877" t="str">
        <f t="shared" si="1366"/>
        <v/>
      </c>
      <c r="BJ877" t="str">
        <f t="shared" si="1366"/>
        <v/>
      </c>
      <c r="BK877" s="346"/>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5">
      <c r="A878" s="349"/>
      <c r="B878" s="352"/>
      <c r="C878" s="342"/>
      <c r="D878" s="177" t="s">
        <v>44</v>
      </c>
      <c r="E878" s="252" t="str">
        <f t="shared" ref="E878:P878" si="1367">IF(E876&gt;0,1,"")</f>
        <v/>
      </c>
      <c r="F878" s="252" t="str">
        <f t="shared" si="1367"/>
        <v/>
      </c>
      <c r="G878" s="252" t="str">
        <f t="shared" si="1367"/>
        <v/>
      </c>
      <c r="H878" s="252" t="str">
        <f t="shared" si="1367"/>
        <v/>
      </c>
      <c r="I878" s="252" t="str">
        <f t="shared" si="1367"/>
        <v/>
      </c>
      <c r="J878" s="252" t="str">
        <f t="shared" si="1367"/>
        <v/>
      </c>
      <c r="K878" s="252" t="str">
        <f t="shared" si="1367"/>
        <v/>
      </c>
      <c r="L878" s="252" t="str">
        <f t="shared" si="1367"/>
        <v/>
      </c>
      <c r="M878" s="175" t="str">
        <f t="shared" si="1367"/>
        <v/>
      </c>
      <c r="N878" s="175" t="str">
        <f t="shared" si="1367"/>
        <v/>
      </c>
      <c r="O878" s="175" t="str">
        <f t="shared" si="1367"/>
        <v/>
      </c>
      <c r="P878" s="175" t="str">
        <f t="shared" si="1367"/>
        <v/>
      </c>
      <c r="Q878" s="184" t="str">
        <f>IF(BK876="","",BK876)</f>
        <v/>
      </c>
      <c r="R878" s="38" t="str">
        <f>IF(BK876="","",BK876)</f>
        <v/>
      </c>
      <c r="S878" s="345"/>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6"/>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5">
      <c r="A879" s="347">
        <v>293</v>
      </c>
      <c r="B879" s="350"/>
      <c r="C879" s="340"/>
      <c r="D879" s="176" t="s">
        <v>38</v>
      </c>
      <c r="E879" s="252"/>
      <c r="F879" s="252"/>
      <c r="G879" s="252"/>
      <c r="H879" s="252"/>
      <c r="I879" s="252"/>
      <c r="J879" s="252"/>
      <c r="K879" s="252"/>
      <c r="L879" s="252"/>
      <c r="M879" s="175"/>
      <c r="N879" s="175"/>
      <c r="O879" s="175"/>
      <c r="P879" s="175"/>
      <c r="Q879" s="183" t="str">
        <f>IF(BK879="","",BX881)</f>
        <v/>
      </c>
      <c r="R879" s="172"/>
      <c r="S879" s="343" t="str">
        <f>IF((COUNTBLANK(E879:Q879)+COUNTBLANK(E880:Q880)+COUNTBLANK(E881:Q881))/3=COUNTBLANK(E879:Q879),"","Bitte alle drei Zeilen ausfüllen")</f>
        <v/>
      </c>
      <c r="W879">
        <f t="shared" ref="W879:AH879" si="1368">IF(E879=4.5,E880,0)</f>
        <v>0</v>
      </c>
      <c r="X879">
        <f t="shared" si="1368"/>
        <v>0</v>
      </c>
      <c r="Y879">
        <f t="shared" si="1368"/>
        <v>0</v>
      </c>
      <c r="Z879">
        <f t="shared" si="1368"/>
        <v>0</v>
      </c>
      <c r="AA879">
        <f t="shared" si="1368"/>
        <v>0</v>
      </c>
      <c r="AB879">
        <f t="shared" si="1368"/>
        <v>0</v>
      </c>
      <c r="AC879">
        <f t="shared" si="1368"/>
        <v>0</v>
      </c>
      <c r="AD879">
        <f t="shared" si="1368"/>
        <v>0</v>
      </c>
      <c r="AE879">
        <f t="shared" si="1368"/>
        <v>0</v>
      </c>
      <c r="AF879">
        <f t="shared" si="1368"/>
        <v>0</v>
      </c>
      <c r="AG879">
        <f t="shared" si="1368"/>
        <v>0</v>
      </c>
      <c r="AH879">
        <f t="shared" si="1368"/>
        <v>0</v>
      </c>
      <c r="AJ879">
        <f t="shared" ref="AJ879:AU879" si="1369">IF(E879=4.5,1,0)</f>
        <v>0</v>
      </c>
      <c r="AK879">
        <f t="shared" si="1369"/>
        <v>0</v>
      </c>
      <c r="AL879">
        <f t="shared" si="1369"/>
        <v>0</v>
      </c>
      <c r="AM879">
        <f t="shared" si="1369"/>
        <v>0</v>
      </c>
      <c r="AN879">
        <f t="shared" si="1369"/>
        <v>0</v>
      </c>
      <c r="AO879">
        <f t="shared" si="1369"/>
        <v>0</v>
      </c>
      <c r="AP879">
        <f t="shared" si="1369"/>
        <v>0</v>
      </c>
      <c r="AQ879">
        <f t="shared" si="1369"/>
        <v>0</v>
      </c>
      <c r="AR879">
        <f t="shared" si="1369"/>
        <v>0</v>
      </c>
      <c r="AS879">
        <f t="shared" si="1369"/>
        <v>0</v>
      </c>
      <c r="AT879">
        <f t="shared" si="1369"/>
        <v>0</v>
      </c>
      <c r="AU879">
        <f t="shared" si="1369"/>
        <v>0</v>
      </c>
      <c r="BK879" s="346"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5">
      <c r="A880" s="348"/>
      <c r="B880" s="351"/>
      <c r="C880" s="341"/>
      <c r="D880" s="176" t="s">
        <v>42</v>
      </c>
      <c r="E880" s="252"/>
      <c r="F880" s="252"/>
      <c r="G880" s="252"/>
      <c r="H880" s="252"/>
      <c r="I880" s="252"/>
      <c r="J880" s="252"/>
      <c r="K880" s="252"/>
      <c r="L880" s="252"/>
      <c r="M880" s="175"/>
      <c r="N880" s="175"/>
      <c r="O880" s="175"/>
      <c r="P880" s="175"/>
      <c r="Q880" s="183"/>
      <c r="R880" s="35">
        <f>IF(R879&lt;15,0,IF(R879&lt;30,1,IF(R879&lt;45,2,3)))</f>
        <v>0</v>
      </c>
      <c r="S880" s="344"/>
      <c r="AY880" t="str">
        <f t="shared" ref="AY880:BJ880" si="1370">IF(AY881="","",COUNTIF($E881:$P881,AY881))</f>
        <v/>
      </c>
      <c r="AZ880" t="str">
        <f t="shared" si="1370"/>
        <v/>
      </c>
      <c r="BA880" t="str">
        <f t="shared" si="1370"/>
        <v/>
      </c>
      <c r="BB880" t="str">
        <f t="shared" si="1370"/>
        <v/>
      </c>
      <c r="BC880" t="str">
        <f t="shared" si="1370"/>
        <v/>
      </c>
      <c r="BD880" t="str">
        <f t="shared" si="1370"/>
        <v/>
      </c>
      <c r="BE880" t="str">
        <f t="shared" si="1370"/>
        <v/>
      </c>
      <c r="BF880" t="str">
        <f t="shared" si="1370"/>
        <v/>
      </c>
      <c r="BG880" t="str">
        <f t="shared" si="1370"/>
        <v/>
      </c>
      <c r="BH880" t="str">
        <f t="shared" si="1370"/>
        <v/>
      </c>
      <c r="BI880" t="str">
        <f t="shared" si="1370"/>
        <v/>
      </c>
      <c r="BJ880" t="str">
        <f t="shared" si="1370"/>
        <v/>
      </c>
      <c r="BK880" s="346"/>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5">
      <c r="A881" s="349"/>
      <c r="B881" s="352"/>
      <c r="C881" s="342"/>
      <c r="D881" s="177" t="s">
        <v>44</v>
      </c>
      <c r="E881" s="252" t="str">
        <f t="shared" ref="E881:P881" si="1371">IF(E879&gt;0,1,"")</f>
        <v/>
      </c>
      <c r="F881" s="252" t="str">
        <f t="shared" si="1371"/>
        <v/>
      </c>
      <c r="G881" s="252" t="str">
        <f t="shared" si="1371"/>
        <v/>
      </c>
      <c r="H881" s="252" t="str">
        <f t="shared" si="1371"/>
        <v/>
      </c>
      <c r="I881" s="252" t="str">
        <f t="shared" si="1371"/>
        <v/>
      </c>
      <c r="J881" s="252" t="str">
        <f t="shared" si="1371"/>
        <v/>
      </c>
      <c r="K881" s="252" t="str">
        <f t="shared" si="1371"/>
        <v/>
      </c>
      <c r="L881" s="252" t="str">
        <f t="shared" si="1371"/>
        <v/>
      </c>
      <c r="M881" s="175" t="str">
        <f t="shared" si="1371"/>
        <v/>
      </c>
      <c r="N881" s="175" t="str">
        <f t="shared" si="1371"/>
        <v/>
      </c>
      <c r="O881" s="175" t="str">
        <f t="shared" si="1371"/>
        <v/>
      </c>
      <c r="P881" s="175" t="str">
        <f t="shared" si="1371"/>
        <v/>
      </c>
      <c r="Q881" s="184" t="str">
        <f>IF(BK879="","",BK879)</f>
        <v/>
      </c>
      <c r="R881" s="38" t="str">
        <f>IF(BK879="","",BK879)</f>
        <v/>
      </c>
      <c r="S881" s="345"/>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6"/>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5">
      <c r="A882" s="347">
        <v>294</v>
      </c>
      <c r="B882" s="350"/>
      <c r="C882" s="340"/>
      <c r="D882" s="176" t="s">
        <v>38</v>
      </c>
      <c r="E882" s="252"/>
      <c r="F882" s="252"/>
      <c r="G882" s="252"/>
      <c r="H882" s="252"/>
      <c r="I882" s="252"/>
      <c r="J882" s="252"/>
      <c r="K882" s="252"/>
      <c r="L882" s="252"/>
      <c r="M882" s="175"/>
      <c r="N882" s="175"/>
      <c r="O882" s="175"/>
      <c r="P882" s="175"/>
      <c r="Q882" s="183" t="str">
        <f>IF(BK882="","",BX884)</f>
        <v/>
      </c>
      <c r="R882" s="172"/>
      <c r="S882" s="343" t="str">
        <f>IF((COUNTBLANK(E882:Q882)+COUNTBLANK(E883:Q883)+COUNTBLANK(E884:Q884))/3=COUNTBLANK(E882:Q882),"","Bitte alle drei Zeilen ausfüllen")</f>
        <v/>
      </c>
      <c r="W882">
        <f t="shared" ref="W882:AH882" si="1372">IF(E882=4.5,E883,0)</f>
        <v>0</v>
      </c>
      <c r="X882">
        <f t="shared" si="1372"/>
        <v>0</v>
      </c>
      <c r="Y882">
        <f t="shared" si="1372"/>
        <v>0</v>
      </c>
      <c r="Z882">
        <f t="shared" si="1372"/>
        <v>0</v>
      </c>
      <c r="AA882">
        <f t="shared" si="1372"/>
        <v>0</v>
      </c>
      <c r="AB882">
        <f t="shared" si="1372"/>
        <v>0</v>
      </c>
      <c r="AC882">
        <f t="shared" si="1372"/>
        <v>0</v>
      </c>
      <c r="AD882">
        <f t="shared" si="1372"/>
        <v>0</v>
      </c>
      <c r="AE882">
        <f t="shared" si="1372"/>
        <v>0</v>
      </c>
      <c r="AF882">
        <f t="shared" si="1372"/>
        <v>0</v>
      </c>
      <c r="AG882">
        <f t="shared" si="1372"/>
        <v>0</v>
      </c>
      <c r="AH882">
        <f t="shared" si="1372"/>
        <v>0</v>
      </c>
      <c r="AJ882">
        <f t="shared" ref="AJ882:AU882" si="1373">IF(E882=4.5,1,0)</f>
        <v>0</v>
      </c>
      <c r="AK882">
        <f t="shared" si="1373"/>
        <v>0</v>
      </c>
      <c r="AL882">
        <f t="shared" si="1373"/>
        <v>0</v>
      </c>
      <c r="AM882">
        <f t="shared" si="1373"/>
        <v>0</v>
      </c>
      <c r="AN882">
        <f t="shared" si="1373"/>
        <v>0</v>
      </c>
      <c r="AO882">
        <f t="shared" si="1373"/>
        <v>0</v>
      </c>
      <c r="AP882">
        <f t="shared" si="1373"/>
        <v>0</v>
      </c>
      <c r="AQ882">
        <f t="shared" si="1373"/>
        <v>0</v>
      </c>
      <c r="AR882">
        <f t="shared" si="1373"/>
        <v>0</v>
      </c>
      <c r="AS882">
        <f t="shared" si="1373"/>
        <v>0</v>
      </c>
      <c r="AT882">
        <f t="shared" si="1373"/>
        <v>0</v>
      </c>
      <c r="AU882">
        <f t="shared" si="1373"/>
        <v>0</v>
      </c>
      <c r="BK882" s="346"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5">
      <c r="A883" s="348"/>
      <c r="B883" s="351"/>
      <c r="C883" s="341"/>
      <c r="D883" s="176" t="s">
        <v>42</v>
      </c>
      <c r="E883" s="252"/>
      <c r="F883" s="252"/>
      <c r="G883" s="252"/>
      <c r="H883" s="252"/>
      <c r="I883" s="252"/>
      <c r="J883" s="252"/>
      <c r="K883" s="252"/>
      <c r="L883" s="252"/>
      <c r="M883" s="175"/>
      <c r="N883" s="175"/>
      <c r="O883" s="175"/>
      <c r="P883" s="175"/>
      <c r="Q883" s="183"/>
      <c r="R883" s="35">
        <f>IF(R882&lt;15,0,IF(R882&lt;30,1,IF(R882&lt;45,2,3)))</f>
        <v>0</v>
      </c>
      <c r="S883" s="344"/>
      <c r="AY883" t="str">
        <f t="shared" ref="AY883:BJ883" si="1374">IF(AY884="","",COUNTIF($E884:$P884,AY884))</f>
        <v/>
      </c>
      <c r="AZ883" t="str">
        <f t="shared" si="1374"/>
        <v/>
      </c>
      <c r="BA883" t="str">
        <f t="shared" si="1374"/>
        <v/>
      </c>
      <c r="BB883" t="str">
        <f t="shared" si="1374"/>
        <v/>
      </c>
      <c r="BC883" t="str">
        <f t="shared" si="1374"/>
        <v/>
      </c>
      <c r="BD883" t="str">
        <f t="shared" si="1374"/>
        <v/>
      </c>
      <c r="BE883" t="str">
        <f t="shared" si="1374"/>
        <v/>
      </c>
      <c r="BF883" t="str">
        <f t="shared" si="1374"/>
        <v/>
      </c>
      <c r="BG883" t="str">
        <f t="shared" si="1374"/>
        <v/>
      </c>
      <c r="BH883" t="str">
        <f t="shared" si="1374"/>
        <v/>
      </c>
      <c r="BI883" t="str">
        <f t="shared" si="1374"/>
        <v/>
      </c>
      <c r="BJ883" t="str">
        <f t="shared" si="1374"/>
        <v/>
      </c>
      <c r="BK883" s="346"/>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5">
      <c r="A884" s="349"/>
      <c r="B884" s="352"/>
      <c r="C884" s="342"/>
      <c r="D884" s="177" t="s">
        <v>44</v>
      </c>
      <c r="E884" s="252" t="str">
        <f t="shared" ref="E884:P884" si="1375">IF(E882&gt;0,1,"")</f>
        <v/>
      </c>
      <c r="F884" s="252" t="str">
        <f t="shared" si="1375"/>
        <v/>
      </c>
      <c r="G884" s="252" t="str">
        <f t="shared" si="1375"/>
        <v/>
      </c>
      <c r="H884" s="252" t="str">
        <f t="shared" si="1375"/>
        <v/>
      </c>
      <c r="I884" s="252" t="str">
        <f t="shared" si="1375"/>
        <v/>
      </c>
      <c r="J884" s="252" t="str">
        <f t="shared" si="1375"/>
        <v/>
      </c>
      <c r="K884" s="252" t="str">
        <f t="shared" si="1375"/>
        <v/>
      </c>
      <c r="L884" s="252" t="str">
        <f t="shared" si="1375"/>
        <v/>
      </c>
      <c r="M884" s="175" t="str">
        <f t="shared" si="1375"/>
        <v/>
      </c>
      <c r="N884" s="175" t="str">
        <f t="shared" si="1375"/>
        <v/>
      </c>
      <c r="O884" s="175" t="str">
        <f t="shared" si="1375"/>
        <v/>
      </c>
      <c r="P884" s="175" t="str">
        <f t="shared" si="1375"/>
        <v/>
      </c>
      <c r="Q884" s="184" t="str">
        <f>IF(BK882="","",BK882)</f>
        <v/>
      </c>
      <c r="R884" s="38" t="str">
        <f>IF(BK882="","",BK882)</f>
        <v/>
      </c>
      <c r="S884" s="345"/>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6"/>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5">
      <c r="A885" s="347">
        <v>295</v>
      </c>
      <c r="B885" s="350"/>
      <c r="C885" s="340"/>
      <c r="D885" s="176" t="s">
        <v>38</v>
      </c>
      <c r="E885" s="252"/>
      <c r="F885" s="252"/>
      <c r="G885" s="252"/>
      <c r="H885" s="252"/>
      <c r="I885" s="252"/>
      <c r="J885" s="252"/>
      <c r="K885" s="252"/>
      <c r="L885" s="252"/>
      <c r="M885" s="175"/>
      <c r="N885" s="175"/>
      <c r="O885" s="175"/>
      <c r="P885" s="175"/>
      <c r="Q885" s="183" t="str">
        <f>IF(BK885="","",BX887)</f>
        <v/>
      </c>
      <c r="R885" s="172"/>
      <c r="S885" s="343" t="str">
        <f>IF((COUNTBLANK(E885:Q885)+COUNTBLANK(E886:Q886)+COUNTBLANK(E887:Q887))/3=COUNTBLANK(E885:Q885),"","Bitte alle drei Zeilen ausfüllen")</f>
        <v/>
      </c>
      <c r="W885">
        <f t="shared" ref="W885:AH885" si="1376">IF(E885=4.5,E886,0)</f>
        <v>0</v>
      </c>
      <c r="X885">
        <f t="shared" si="1376"/>
        <v>0</v>
      </c>
      <c r="Y885">
        <f t="shared" si="1376"/>
        <v>0</v>
      </c>
      <c r="Z885">
        <f t="shared" si="1376"/>
        <v>0</v>
      </c>
      <c r="AA885">
        <f t="shared" si="1376"/>
        <v>0</v>
      </c>
      <c r="AB885">
        <f t="shared" si="1376"/>
        <v>0</v>
      </c>
      <c r="AC885">
        <f t="shared" si="1376"/>
        <v>0</v>
      </c>
      <c r="AD885">
        <f t="shared" si="1376"/>
        <v>0</v>
      </c>
      <c r="AE885">
        <f t="shared" si="1376"/>
        <v>0</v>
      </c>
      <c r="AF885">
        <f t="shared" si="1376"/>
        <v>0</v>
      </c>
      <c r="AG885">
        <f t="shared" si="1376"/>
        <v>0</v>
      </c>
      <c r="AH885">
        <f t="shared" si="1376"/>
        <v>0</v>
      </c>
      <c r="AJ885">
        <f t="shared" ref="AJ885:AU885" si="1377">IF(E885=4.5,1,0)</f>
        <v>0</v>
      </c>
      <c r="AK885">
        <f t="shared" si="1377"/>
        <v>0</v>
      </c>
      <c r="AL885">
        <f t="shared" si="1377"/>
        <v>0</v>
      </c>
      <c r="AM885">
        <f t="shared" si="1377"/>
        <v>0</v>
      </c>
      <c r="AN885">
        <f t="shared" si="1377"/>
        <v>0</v>
      </c>
      <c r="AO885">
        <f t="shared" si="1377"/>
        <v>0</v>
      </c>
      <c r="AP885">
        <f t="shared" si="1377"/>
        <v>0</v>
      </c>
      <c r="AQ885">
        <f t="shared" si="1377"/>
        <v>0</v>
      </c>
      <c r="AR885">
        <f t="shared" si="1377"/>
        <v>0</v>
      </c>
      <c r="AS885">
        <f t="shared" si="1377"/>
        <v>0</v>
      </c>
      <c r="AT885">
        <f t="shared" si="1377"/>
        <v>0</v>
      </c>
      <c r="AU885">
        <f t="shared" si="1377"/>
        <v>0</v>
      </c>
      <c r="BK885" s="346"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5">
      <c r="A886" s="348"/>
      <c r="B886" s="351"/>
      <c r="C886" s="341"/>
      <c r="D886" s="176" t="s">
        <v>42</v>
      </c>
      <c r="E886" s="252"/>
      <c r="F886" s="252"/>
      <c r="G886" s="252"/>
      <c r="H886" s="252"/>
      <c r="I886" s="252"/>
      <c r="J886" s="252"/>
      <c r="K886" s="252"/>
      <c r="L886" s="252"/>
      <c r="M886" s="175"/>
      <c r="N886" s="175"/>
      <c r="O886" s="175"/>
      <c r="P886" s="175"/>
      <c r="Q886" s="183"/>
      <c r="R886" s="35">
        <f>IF(R885&lt;15,0,IF(R885&lt;30,1,IF(R885&lt;45,2,3)))</f>
        <v>0</v>
      </c>
      <c r="S886" s="344"/>
      <c r="AY886" t="str">
        <f t="shared" ref="AY886:BJ886" si="1378">IF(AY887="","",COUNTIF($E887:$P887,AY887))</f>
        <v/>
      </c>
      <c r="AZ886" t="str">
        <f t="shared" si="1378"/>
        <v/>
      </c>
      <c r="BA886" t="str">
        <f t="shared" si="1378"/>
        <v/>
      </c>
      <c r="BB886" t="str">
        <f t="shared" si="1378"/>
        <v/>
      </c>
      <c r="BC886" t="str">
        <f t="shared" si="1378"/>
        <v/>
      </c>
      <c r="BD886" t="str">
        <f t="shared" si="1378"/>
        <v/>
      </c>
      <c r="BE886" t="str">
        <f t="shared" si="1378"/>
        <v/>
      </c>
      <c r="BF886" t="str">
        <f t="shared" si="1378"/>
        <v/>
      </c>
      <c r="BG886" t="str">
        <f t="shared" si="1378"/>
        <v/>
      </c>
      <c r="BH886" t="str">
        <f t="shared" si="1378"/>
        <v/>
      </c>
      <c r="BI886" t="str">
        <f t="shared" si="1378"/>
        <v/>
      </c>
      <c r="BJ886" t="str">
        <f t="shared" si="1378"/>
        <v/>
      </c>
      <c r="BK886" s="346"/>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5">
      <c r="A887" s="349"/>
      <c r="B887" s="352"/>
      <c r="C887" s="342"/>
      <c r="D887" s="177" t="s">
        <v>44</v>
      </c>
      <c r="E887" s="252" t="str">
        <f t="shared" ref="E887:P887" si="1379">IF(E885&gt;0,1,"")</f>
        <v/>
      </c>
      <c r="F887" s="252" t="str">
        <f t="shared" si="1379"/>
        <v/>
      </c>
      <c r="G887" s="252" t="str">
        <f t="shared" si="1379"/>
        <v/>
      </c>
      <c r="H887" s="252" t="str">
        <f t="shared" si="1379"/>
        <v/>
      </c>
      <c r="I887" s="252" t="str">
        <f t="shared" si="1379"/>
        <v/>
      </c>
      <c r="J887" s="252" t="str">
        <f t="shared" si="1379"/>
        <v/>
      </c>
      <c r="K887" s="252" t="str">
        <f t="shared" si="1379"/>
        <v/>
      </c>
      <c r="L887" s="252" t="str">
        <f t="shared" si="1379"/>
        <v/>
      </c>
      <c r="M887" s="175" t="str">
        <f t="shared" si="1379"/>
        <v/>
      </c>
      <c r="N887" s="175" t="str">
        <f t="shared" si="1379"/>
        <v/>
      </c>
      <c r="O887" s="175" t="str">
        <f t="shared" si="1379"/>
        <v/>
      </c>
      <c r="P887" s="175" t="str">
        <f t="shared" si="1379"/>
        <v/>
      </c>
      <c r="Q887" s="184" t="str">
        <f>IF(BK885="","",BK885)</f>
        <v/>
      </c>
      <c r="R887" s="38" t="str">
        <f>IF(BK885="","",BK885)</f>
        <v/>
      </c>
      <c r="S887" s="345"/>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6"/>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5">
      <c r="A888" s="347">
        <v>296</v>
      </c>
      <c r="B888" s="350"/>
      <c r="C888" s="340"/>
      <c r="D888" s="176" t="s">
        <v>38</v>
      </c>
      <c r="E888" s="252"/>
      <c r="F888" s="252"/>
      <c r="G888" s="252"/>
      <c r="H888" s="252"/>
      <c r="I888" s="252"/>
      <c r="J888" s="252"/>
      <c r="K888" s="252"/>
      <c r="L888" s="252"/>
      <c r="M888" s="175"/>
      <c r="N888" s="175"/>
      <c r="O888" s="175"/>
      <c r="P888" s="175"/>
      <c r="Q888" s="183" t="str">
        <f>IF(BK888="","",BX890)</f>
        <v/>
      </c>
      <c r="R888" s="172"/>
      <c r="S888" s="343" t="str">
        <f>IF((COUNTBLANK(E888:Q888)+COUNTBLANK(E889:Q889)+COUNTBLANK(E890:Q890))/3=COUNTBLANK(E888:Q888),"","Bitte alle drei Zeilen ausfüllen")</f>
        <v/>
      </c>
      <c r="W888">
        <f t="shared" ref="W888:AH888" si="1380">IF(E888=4.5,E889,0)</f>
        <v>0</v>
      </c>
      <c r="X888">
        <f t="shared" si="1380"/>
        <v>0</v>
      </c>
      <c r="Y888">
        <f t="shared" si="1380"/>
        <v>0</v>
      </c>
      <c r="Z888">
        <f t="shared" si="1380"/>
        <v>0</v>
      </c>
      <c r="AA888">
        <f t="shared" si="1380"/>
        <v>0</v>
      </c>
      <c r="AB888">
        <f t="shared" si="1380"/>
        <v>0</v>
      </c>
      <c r="AC888">
        <f t="shared" si="1380"/>
        <v>0</v>
      </c>
      <c r="AD888">
        <f t="shared" si="1380"/>
        <v>0</v>
      </c>
      <c r="AE888">
        <f t="shared" si="1380"/>
        <v>0</v>
      </c>
      <c r="AF888">
        <f t="shared" si="1380"/>
        <v>0</v>
      </c>
      <c r="AG888">
        <f t="shared" si="1380"/>
        <v>0</v>
      </c>
      <c r="AH888">
        <f t="shared" si="1380"/>
        <v>0</v>
      </c>
      <c r="AJ888">
        <f t="shared" ref="AJ888:AU888" si="1381">IF(E888=4.5,1,0)</f>
        <v>0</v>
      </c>
      <c r="AK888">
        <f t="shared" si="1381"/>
        <v>0</v>
      </c>
      <c r="AL888">
        <f t="shared" si="1381"/>
        <v>0</v>
      </c>
      <c r="AM888">
        <f t="shared" si="1381"/>
        <v>0</v>
      </c>
      <c r="AN888">
        <f t="shared" si="1381"/>
        <v>0</v>
      </c>
      <c r="AO888">
        <f t="shared" si="1381"/>
        <v>0</v>
      </c>
      <c r="AP888">
        <f t="shared" si="1381"/>
        <v>0</v>
      </c>
      <c r="AQ888">
        <f t="shared" si="1381"/>
        <v>0</v>
      </c>
      <c r="AR888">
        <f t="shared" si="1381"/>
        <v>0</v>
      </c>
      <c r="AS888">
        <f t="shared" si="1381"/>
        <v>0</v>
      </c>
      <c r="AT888">
        <f t="shared" si="1381"/>
        <v>0</v>
      </c>
      <c r="AU888">
        <f t="shared" si="1381"/>
        <v>0</v>
      </c>
      <c r="BK888" s="346"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5">
      <c r="A889" s="348"/>
      <c r="B889" s="351"/>
      <c r="C889" s="341"/>
      <c r="D889" s="176" t="s">
        <v>42</v>
      </c>
      <c r="E889" s="252"/>
      <c r="F889" s="252"/>
      <c r="G889" s="252"/>
      <c r="H889" s="252"/>
      <c r="I889" s="252"/>
      <c r="J889" s="252"/>
      <c r="K889" s="252"/>
      <c r="L889" s="252"/>
      <c r="M889" s="175"/>
      <c r="N889" s="175"/>
      <c r="O889" s="175"/>
      <c r="P889" s="175"/>
      <c r="Q889" s="183"/>
      <c r="R889" s="35">
        <f>IF(R888&lt;15,0,IF(R888&lt;30,1,IF(R888&lt;45,2,3)))</f>
        <v>0</v>
      </c>
      <c r="S889" s="344"/>
      <c r="AY889" t="str">
        <f t="shared" ref="AY889:BJ889" si="1382">IF(AY890="","",COUNTIF($E890:$P890,AY890))</f>
        <v/>
      </c>
      <c r="AZ889" t="str">
        <f t="shared" si="1382"/>
        <v/>
      </c>
      <c r="BA889" t="str">
        <f t="shared" si="1382"/>
        <v/>
      </c>
      <c r="BB889" t="str">
        <f t="shared" si="1382"/>
        <v/>
      </c>
      <c r="BC889" t="str">
        <f t="shared" si="1382"/>
        <v/>
      </c>
      <c r="BD889" t="str">
        <f t="shared" si="1382"/>
        <v/>
      </c>
      <c r="BE889" t="str">
        <f t="shared" si="1382"/>
        <v/>
      </c>
      <c r="BF889" t="str">
        <f t="shared" si="1382"/>
        <v/>
      </c>
      <c r="BG889" t="str">
        <f t="shared" si="1382"/>
        <v/>
      </c>
      <c r="BH889" t="str">
        <f t="shared" si="1382"/>
        <v/>
      </c>
      <c r="BI889" t="str">
        <f t="shared" si="1382"/>
        <v/>
      </c>
      <c r="BJ889" t="str">
        <f t="shared" si="1382"/>
        <v/>
      </c>
      <c r="BK889" s="346"/>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5">
      <c r="A890" s="349"/>
      <c r="B890" s="352"/>
      <c r="C890" s="342"/>
      <c r="D890" s="177" t="s">
        <v>44</v>
      </c>
      <c r="E890" s="252" t="str">
        <f t="shared" ref="E890:P890" si="1383">IF(E888&gt;0,1,"")</f>
        <v/>
      </c>
      <c r="F890" s="252" t="str">
        <f t="shared" si="1383"/>
        <v/>
      </c>
      <c r="G890" s="252" t="str">
        <f t="shared" si="1383"/>
        <v/>
      </c>
      <c r="H890" s="252" t="str">
        <f t="shared" si="1383"/>
        <v/>
      </c>
      <c r="I890" s="252" t="str">
        <f t="shared" si="1383"/>
        <v/>
      </c>
      <c r="J890" s="252" t="str">
        <f t="shared" si="1383"/>
        <v/>
      </c>
      <c r="K890" s="252" t="str">
        <f t="shared" si="1383"/>
        <v/>
      </c>
      <c r="L890" s="252" t="str">
        <f t="shared" si="1383"/>
        <v/>
      </c>
      <c r="M890" s="175" t="str">
        <f t="shared" si="1383"/>
        <v/>
      </c>
      <c r="N890" s="175" t="str">
        <f t="shared" si="1383"/>
        <v/>
      </c>
      <c r="O890" s="175" t="str">
        <f t="shared" si="1383"/>
        <v/>
      </c>
      <c r="P890" s="175" t="str">
        <f t="shared" si="1383"/>
        <v/>
      </c>
      <c r="Q890" s="184" t="str">
        <f>IF(BK888="","",BK888)</f>
        <v/>
      </c>
      <c r="R890" s="38" t="str">
        <f>IF(BK888="","",BK888)</f>
        <v/>
      </c>
      <c r="S890" s="345"/>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6"/>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5">
      <c r="A891" s="347">
        <v>297</v>
      </c>
      <c r="B891" s="350"/>
      <c r="C891" s="340"/>
      <c r="D891" s="176" t="s">
        <v>38</v>
      </c>
      <c r="E891" s="252"/>
      <c r="F891" s="252"/>
      <c r="G891" s="252"/>
      <c r="H891" s="252"/>
      <c r="I891" s="252"/>
      <c r="J891" s="252"/>
      <c r="K891" s="252"/>
      <c r="L891" s="252"/>
      <c r="M891" s="175"/>
      <c r="N891" s="175"/>
      <c r="O891" s="175"/>
      <c r="P891" s="175"/>
      <c r="Q891" s="183" t="str">
        <f>IF(BK891="","",BX893)</f>
        <v/>
      </c>
      <c r="R891" s="172"/>
      <c r="S891" s="343" t="str">
        <f>IF((COUNTBLANK(E891:Q891)+COUNTBLANK(E892:Q892)+COUNTBLANK(E893:Q893))/3=COUNTBLANK(E891:Q891),"","Bitte alle drei Zeilen ausfüllen")</f>
        <v/>
      </c>
      <c r="W891">
        <f t="shared" ref="W891:AH891" si="1384">IF(E891=4.5,E892,0)</f>
        <v>0</v>
      </c>
      <c r="X891">
        <f t="shared" si="1384"/>
        <v>0</v>
      </c>
      <c r="Y891">
        <f t="shared" si="1384"/>
        <v>0</v>
      </c>
      <c r="Z891">
        <f t="shared" si="1384"/>
        <v>0</v>
      </c>
      <c r="AA891">
        <f t="shared" si="1384"/>
        <v>0</v>
      </c>
      <c r="AB891">
        <f t="shared" si="1384"/>
        <v>0</v>
      </c>
      <c r="AC891">
        <f t="shared" si="1384"/>
        <v>0</v>
      </c>
      <c r="AD891">
        <f t="shared" si="1384"/>
        <v>0</v>
      </c>
      <c r="AE891">
        <f t="shared" si="1384"/>
        <v>0</v>
      </c>
      <c r="AF891">
        <f t="shared" si="1384"/>
        <v>0</v>
      </c>
      <c r="AG891">
        <f t="shared" si="1384"/>
        <v>0</v>
      </c>
      <c r="AH891">
        <f t="shared" si="1384"/>
        <v>0</v>
      </c>
      <c r="AJ891">
        <f t="shared" ref="AJ891:AU891" si="1385">IF(E891=4.5,1,0)</f>
        <v>0</v>
      </c>
      <c r="AK891">
        <f t="shared" si="1385"/>
        <v>0</v>
      </c>
      <c r="AL891">
        <f t="shared" si="1385"/>
        <v>0</v>
      </c>
      <c r="AM891">
        <f t="shared" si="1385"/>
        <v>0</v>
      </c>
      <c r="AN891">
        <f t="shared" si="1385"/>
        <v>0</v>
      </c>
      <c r="AO891">
        <f t="shared" si="1385"/>
        <v>0</v>
      </c>
      <c r="AP891">
        <f t="shared" si="1385"/>
        <v>0</v>
      </c>
      <c r="AQ891">
        <f t="shared" si="1385"/>
        <v>0</v>
      </c>
      <c r="AR891">
        <f t="shared" si="1385"/>
        <v>0</v>
      </c>
      <c r="AS891">
        <f t="shared" si="1385"/>
        <v>0</v>
      </c>
      <c r="AT891">
        <f t="shared" si="1385"/>
        <v>0</v>
      </c>
      <c r="AU891">
        <f t="shared" si="1385"/>
        <v>0</v>
      </c>
      <c r="BK891" s="346"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5">
      <c r="A892" s="348"/>
      <c r="B892" s="351"/>
      <c r="C892" s="341"/>
      <c r="D892" s="176" t="s">
        <v>42</v>
      </c>
      <c r="E892" s="252"/>
      <c r="F892" s="252"/>
      <c r="G892" s="252"/>
      <c r="H892" s="252"/>
      <c r="I892" s="252"/>
      <c r="J892" s="252"/>
      <c r="K892" s="252"/>
      <c r="L892" s="252"/>
      <c r="M892" s="175"/>
      <c r="N892" s="175"/>
      <c r="O892" s="175"/>
      <c r="P892" s="175"/>
      <c r="Q892" s="183"/>
      <c r="R892" s="35">
        <f>IF(R891&lt;15,0,IF(R891&lt;30,1,IF(R891&lt;45,2,3)))</f>
        <v>0</v>
      </c>
      <c r="S892" s="344"/>
      <c r="AY892" t="str">
        <f t="shared" ref="AY892:BJ892" si="1386">IF(AY893="","",COUNTIF($E893:$P893,AY893))</f>
        <v/>
      </c>
      <c r="AZ892" t="str">
        <f t="shared" si="1386"/>
        <v/>
      </c>
      <c r="BA892" t="str">
        <f t="shared" si="1386"/>
        <v/>
      </c>
      <c r="BB892" t="str">
        <f t="shared" si="1386"/>
        <v/>
      </c>
      <c r="BC892" t="str">
        <f t="shared" si="1386"/>
        <v/>
      </c>
      <c r="BD892" t="str">
        <f t="shared" si="1386"/>
        <v/>
      </c>
      <c r="BE892" t="str">
        <f t="shared" si="1386"/>
        <v/>
      </c>
      <c r="BF892" t="str">
        <f t="shared" si="1386"/>
        <v/>
      </c>
      <c r="BG892" t="str">
        <f t="shared" si="1386"/>
        <v/>
      </c>
      <c r="BH892" t="str">
        <f t="shared" si="1386"/>
        <v/>
      </c>
      <c r="BI892" t="str">
        <f t="shared" si="1386"/>
        <v/>
      </c>
      <c r="BJ892" t="str">
        <f t="shared" si="1386"/>
        <v/>
      </c>
      <c r="BK892" s="346"/>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5">
      <c r="A893" s="349"/>
      <c r="B893" s="352"/>
      <c r="C893" s="342"/>
      <c r="D893" s="177" t="s">
        <v>44</v>
      </c>
      <c r="E893" s="252" t="str">
        <f t="shared" ref="E893:P893" si="1387">IF(E891&gt;0,1,"")</f>
        <v/>
      </c>
      <c r="F893" s="252" t="str">
        <f t="shared" si="1387"/>
        <v/>
      </c>
      <c r="G893" s="252" t="str">
        <f t="shared" si="1387"/>
        <v/>
      </c>
      <c r="H893" s="252" t="str">
        <f t="shared" si="1387"/>
        <v/>
      </c>
      <c r="I893" s="252" t="str">
        <f t="shared" si="1387"/>
        <v/>
      </c>
      <c r="J893" s="252" t="str">
        <f t="shared" si="1387"/>
        <v/>
      </c>
      <c r="K893" s="252" t="str">
        <f t="shared" si="1387"/>
        <v/>
      </c>
      <c r="L893" s="252" t="str">
        <f t="shared" si="1387"/>
        <v/>
      </c>
      <c r="M893" s="175" t="str">
        <f t="shared" si="1387"/>
        <v/>
      </c>
      <c r="N893" s="175" t="str">
        <f t="shared" si="1387"/>
        <v/>
      </c>
      <c r="O893" s="175" t="str">
        <f t="shared" si="1387"/>
        <v/>
      </c>
      <c r="P893" s="175" t="str">
        <f t="shared" si="1387"/>
        <v/>
      </c>
      <c r="Q893" s="184" t="str">
        <f>IF(BK891="","",BK891)</f>
        <v/>
      </c>
      <c r="R893" s="38" t="str">
        <f>IF(BK891="","",BK891)</f>
        <v/>
      </c>
      <c r="S893" s="345"/>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6"/>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5">
      <c r="A894" s="347">
        <v>298</v>
      </c>
      <c r="B894" s="350"/>
      <c r="C894" s="340"/>
      <c r="D894" s="176" t="s">
        <v>38</v>
      </c>
      <c r="E894" s="252"/>
      <c r="F894" s="252"/>
      <c r="G894" s="252"/>
      <c r="H894" s="252"/>
      <c r="I894" s="252"/>
      <c r="J894" s="252"/>
      <c r="K894" s="252"/>
      <c r="L894" s="252"/>
      <c r="M894" s="175"/>
      <c r="N894" s="175"/>
      <c r="O894" s="175"/>
      <c r="P894" s="175"/>
      <c r="Q894" s="183" t="str">
        <f>IF(BK894="","",BX896)</f>
        <v/>
      </c>
      <c r="R894" s="172"/>
      <c r="S894" s="343" t="str">
        <f>IF((COUNTBLANK(E894:Q894)+COUNTBLANK(E895:Q895)+COUNTBLANK(E896:Q896))/3=COUNTBLANK(E894:Q894),"","Bitte alle drei Zeilen ausfüllen")</f>
        <v/>
      </c>
      <c r="W894">
        <f t="shared" ref="W894:AH894" si="1388">IF(E894=4.5,E895,0)</f>
        <v>0</v>
      </c>
      <c r="X894">
        <f t="shared" si="1388"/>
        <v>0</v>
      </c>
      <c r="Y894">
        <f t="shared" si="1388"/>
        <v>0</v>
      </c>
      <c r="Z894">
        <f t="shared" si="1388"/>
        <v>0</v>
      </c>
      <c r="AA894">
        <f t="shared" si="1388"/>
        <v>0</v>
      </c>
      <c r="AB894">
        <f t="shared" si="1388"/>
        <v>0</v>
      </c>
      <c r="AC894">
        <f t="shared" si="1388"/>
        <v>0</v>
      </c>
      <c r="AD894">
        <f t="shared" si="1388"/>
        <v>0</v>
      </c>
      <c r="AE894">
        <f t="shared" si="1388"/>
        <v>0</v>
      </c>
      <c r="AF894">
        <f t="shared" si="1388"/>
        <v>0</v>
      </c>
      <c r="AG894">
        <f t="shared" si="1388"/>
        <v>0</v>
      </c>
      <c r="AH894">
        <f t="shared" si="1388"/>
        <v>0</v>
      </c>
      <c r="AJ894">
        <f t="shared" ref="AJ894:AU894" si="1389">IF(E894=4.5,1,0)</f>
        <v>0</v>
      </c>
      <c r="AK894">
        <f t="shared" si="1389"/>
        <v>0</v>
      </c>
      <c r="AL894">
        <f t="shared" si="1389"/>
        <v>0</v>
      </c>
      <c r="AM894">
        <f t="shared" si="1389"/>
        <v>0</v>
      </c>
      <c r="AN894">
        <f t="shared" si="1389"/>
        <v>0</v>
      </c>
      <c r="AO894">
        <f t="shared" si="1389"/>
        <v>0</v>
      </c>
      <c r="AP894">
        <f t="shared" si="1389"/>
        <v>0</v>
      </c>
      <c r="AQ894">
        <f t="shared" si="1389"/>
        <v>0</v>
      </c>
      <c r="AR894">
        <f t="shared" si="1389"/>
        <v>0</v>
      </c>
      <c r="AS894">
        <f t="shared" si="1389"/>
        <v>0</v>
      </c>
      <c r="AT894">
        <f t="shared" si="1389"/>
        <v>0</v>
      </c>
      <c r="AU894">
        <f t="shared" si="1389"/>
        <v>0</v>
      </c>
      <c r="BK894" s="346"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5">
      <c r="A895" s="348"/>
      <c r="B895" s="351"/>
      <c r="C895" s="341"/>
      <c r="D895" s="176" t="s">
        <v>42</v>
      </c>
      <c r="E895" s="252"/>
      <c r="F895" s="252"/>
      <c r="G895" s="252"/>
      <c r="H895" s="252"/>
      <c r="I895" s="252"/>
      <c r="J895" s="252"/>
      <c r="K895" s="252"/>
      <c r="L895" s="252"/>
      <c r="M895" s="175"/>
      <c r="N895" s="175"/>
      <c r="O895" s="175"/>
      <c r="P895" s="175"/>
      <c r="Q895" s="183"/>
      <c r="R895" s="35">
        <f>IF(R894&lt;15,0,IF(R894&lt;30,1,IF(R894&lt;45,2,3)))</f>
        <v>0</v>
      </c>
      <c r="S895" s="344"/>
      <c r="AY895" t="str">
        <f t="shared" ref="AY895:BJ895" si="1390">IF(AY896="","",COUNTIF($E896:$P896,AY896))</f>
        <v/>
      </c>
      <c r="AZ895" t="str">
        <f t="shared" si="1390"/>
        <v/>
      </c>
      <c r="BA895" t="str">
        <f t="shared" si="1390"/>
        <v/>
      </c>
      <c r="BB895" t="str">
        <f t="shared" si="1390"/>
        <v/>
      </c>
      <c r="BC895" t="str">
        <f t="shared" si="1390"/>
        <v/>
      </c>
      <c r="BD895" t="str">
        <f t="shared" si="1390"/>
        <v/>
      </c>
      <c r="BE895" t="str">
        <f t="shared" si="1390"/>
        <v/>
      </c>
      <c r="BF895" t="str">
        <f t="shared" si="1390"/>
        <v/>
      </c>
      <c r="BG895" t="str">
        <f t="shared" si="1390"/>
        <v/>
      </c>
      <c r="BH895" t="str">
        <f t="shared" si="1390"/>
        <v/>
      </c>
      <c r="BI895" t="str">
        <f t="shared" si="1390"/>
        <v/>
      </c>
      <c r="BJ895" t="str">
        <f t="shared" si="1390"/>
        <v/>
      </c>
      <c r="BK895" s="346"/>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5">
      <c r="A896" s="349"/>
      <c r="B896" s="352"/>
      <c r="C896" s="342"/>
      <c r="D896" s="177" t="s">
        <v>44</v>
      </c>
      <c r="E896" s="252" t="str">
        <f t="shared" ref="E896:P896" si="1391">IF(E894&gt;0,1,"")</f>
        <v/>
      </c>
      <c r="F896" s="252" t="str">
        <f t="shared" si="1391"/>
        <v/>
      </c>
      <c r="G896" s="252" t="str">
        <f t="shared" si="1391"/>
        <v/>
      </c>
      <c r="H896" s="252" t="str">
        <f t="shared" si="1391"/>
        <v/>
      </c>
      <c r="I896" s="252" t="str">
        <f t="shared" si="1391"/>
        <v/>
      </c>
      <c r="J896" s="252" t="str">
        <f t="shared" si="1391"/>
        <v/>
      </c>
      <c r="K896" s="252" t="str">
        <f t="shared" si="1391"/>
        <v/>
      </c>
      <c r="L896" s="252" t="str">
        <f t="shared" si="1391"/>
        <v/>
      </c>
      <c r="M896" s="175" t="str">
        <f t="shared" si="1391"/>
        <v/>
      </c>
      <c r="N896" s="175" t="str">
        <f t="shared" si="1391"/>
        <v/>
      </c>
      <c r="O896" s="175" t="str">
        <f t="shared" si="1391"/>
        <v/>
      </c>
      <c r="P896" s="175" t="str">
        <f t="shared" si="1391"/>
        <v/>
      </c>
      <c r="Q896" s="184" t="str">
        <f>IF(BK894="","",BK894)</f>
        <v/>
      </c>
      <c r="R896" s="38" t="str">
        <f>IF(BK894="","",BK894)</f>
        <v/>
      </c>
      <c r="S896" s="345"/>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6"/>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5">
      <c r="A897" s="347">
        <v>299</v>
      </c>
      <c r="B897" s="350"/>
      <c r="C897" s="340"/>
      <c r="D897" s="176" t="s">
        <v>38</v>
      </c>
      <c r="E897" s="252"/>
      <c r="F897" s="252"/>
      <c r="G897" s="252"/>
      <c r="H897" s="252"/>
      <c r="I897" s="252"/>
      <c r="J897" s="252"/>
      <c r="K897" s="252"/>
      <c r="L897" s="252"/>
      <c r="M897" s="175"/>
      <c r="N897" s="175"/>
      <c r="O897" s="175"/>
      <c r="P897" s="175"/>
      <c r="Q897" s="183" t="str">
        <f>IF(BK897="","",BX899)</f>
        <v/>
      </c>
      <c r="R897" s="172"/>
      <c r="S897" s="343" t="str">
        <f>IF((COUNTBLANK(E897:Q897)+COUNTBLANK(E898:Q898)+COUNTBLANK(E899:Q899))/3=COUNTBLANK(E897:Q897),"","Bitte alle drei Zeilen ausfüllen")</f>
        <v/>
      </c>
      <c r="W897">
        <f t="shared" ref="W897:AH897" si="1392">IF(E897=4.5,E898,0)</f>
        <v>0</v>
      </c>
      <c r="X897">
        <f t="shared" si="1392"/>
        <v>0</v>
      </c>
      <c r="Y897">
        <f t="shared" si="1392"/>
        <v>0</v>
      </c>
      <c r="Z897">
        <f t="shared" si="1392"/>
        <v>0</v>
      </c>
      <c r="AA897">
        <f t="shared" si="1392"/>
        <v>0</v>
      </c>
      <c r="AB897">
        <f t="shared" si="1392"/>
        <v>0</v>
      </c>
      <c r="AC897">
        <f t="shared" si="1392"/>
        <v>0</v>
      </c>
      <c r="AD897">
        <f t="shared" si="1392"/>
        <v>0</v>
      </c>
      <c r="AE897">
        <f t="shared" si="1392"/>
        <v>0</v>
      </c>
      <c r="AF897">
        <f t="shared" si="1392"/>
        <v>0</v>
      </c>
      <c r="AG897">
        <f t="shared" si="1392"/>
        <v>0</v>
      </c>
      <c r="AH897">
        <f t="shared" si="1392"/>
        <v>0</v>
      </c>
      <c r="AJ897">
        <f t="shared" ref="AJ897:AU897" si="1393">IF(E897=4.5,1,0)</f>
        <v>0</v>
      </c>
      <c r="AK897">
        <f t="shared" si="1393"/>
        <v>0</v>
      </c>
      <c r="AL897">
        <f t="shared" si="1393"/>
        <v>0</v>
      </c>
      <c r="AM897">
        <f t="shared" si="1393"/>
        <v>0</v>
      </c>
      <c r="AN897">
        <f t="shared" si="1393"/>
        <v>0</v>
      </c>
      <c r="AO897">
        <f t="shared" si="1393"/>
        <v>0</v>
      </c>
      <c r="AP897">
        <f t="shared" si="1393"/>
        <v>0</v>
      </c>
      <c r="AQ897">
        <f t="shared" si="1393"/>
        <v>0</v>
      </c>
      <c r="AR897">
        <f t="shared" si="1393"/>
        <v>0</v>
      </c>
      <c r="AS897">
        <f t="shared" si="1393"/>
        <v>0</v>
      </c>
      <c r="AT897">
        <f t="shared" si="1393"/>
        <v>0</v>
      </c>
      <c r="AU897">
        <f t="shared" si="1393"/>
        <v>0</v>
      </c>
      <c r="BK897" s="346"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5">
      <c r="A898" s="348"/>
      <c r="B898" s="351"/>
      <c r="C898" s="341"/>
      <c r="D898" s="176" t="s">
        <v>42</v>
      </c>
      <c r="E898" s="252"/>
      <c r="F898" s="252"/>
      <c r="G898" s="252"/>
      <c r="H898" s="252"/>
      <c r="I898" s="252"/>
      <c r="J898" s="252"/>
      <c r="K898" s="252"/>
      <c r="L898" s="252"/>
      <c r="M898" s="175"/>
      <c r="N898" s="175"/>
      <c r="O898" s="175"/>
      <c r="P898" s="175"/>
      <c r="Q898" s="183"/>
      <c r="R898" s="35">
        <f>IF(R897&lt;15,0,IF(R897&lt;30,1,IF(R897&lt;45,2,3)))</f>
        <v>0</v>
      </c>
      <c r="S898" s="344"/>
      <c r="AY898" t="str">
        <f t="shared" ref="AY898:BJ898" si="1394">IF(AY899="","",COUNTIF($E899:$P899,AY899))</f>
        <v/>
      </c>
      <c r="AZ898" t="str">
        <f t="shared" si="1394"/>
        <v/>
      </c>
      <c r="BA898" t="str">
        <f t="shared" si="1394"/>
        <v/>
      </c>
      <c r="BB898" t="str">
        <f t="shared" si="1394"/>
        <v/>
      </c>
      <c r="BC898" t="str">
        <f t="shared" si="1394"/>
        <v/>
      </c>
      <c r="BD898" t="str">
        <f t="shared" si="1394"/>
        <v/>
      </c>
      <c r="BE898" t="str">
        <f t="shared" si="1394"/>
        <v/>
      </c>
      <c r="BF898" t="str">
        <f t="shared" si="1394"/>
        <v/>
      </c>
      <c r="BG898" t="str">
        <f t="shared" si="1394"/>
        <v/>
      </c>
      <c r="BH898" t="str">
        <f t="shared" si="1394"/>
        <v/>
      </c>
      <c r="BI898" t="str">
        <f t="shared" si="1394"/>
        <v/>
      </c>
      <c r="BJ898" t="str">
        <f t="shared" si="1394"/>
        <v/>
      </c>
      <c r="BK898" s="346"/>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5">
      <c r="A899" s="349"/>
      <c r="B899" s="352"/>
      <c r="C899" s="342"/>
      <c r="D899" s="177" t="s">
        <v>44</v>
      </c>
      <c r="E899" s="252" t="str">
        <f t="shared" ref="E899:P899" si="1395">IF(E897&gt;0,1,"")</f>
        <v/>
      </c>
      <c r="F899" s="252" t="str">
        <f t="shared" si="1395"/>
        <v/>
      </c>
      <c r="G899" s="252" t="str">
        <f t="shared" si="1395"/>
        <v/>
      </c>
      <c r="H899" s="252" t="str">
        <f t="shared" si="1395"/>
        <v/>
      </c>
      <c r="I899" s="252" t="str">
        <f t="shared" si="1395"/>
        <v/>
      </c>
      <c r="J899" s="252" t="str">
        <f t="shared" si="1395"/>
        <v/>
      </c>
      <c r="K899" s="252" t="str">
        <f t="shared" si="1395"/>
        <v/>
      </c>
      <c r="L899" s="252" t="str">
        <f t="shared" si="1395"/>
        <v/>
      </c>
      <c r="M899" s="175" t="str">
        <f t="shared" si="1395"/>
        <v/>
      </c>
      <c r="N899" s="175" t="str">
        <f t="shared" si="1395"/>
        <v/>
      </c>
      <c r="O899" s="175" t="str">
        <f t="shared" si="1395"/>
        <v/>
      </c>
      <c r="P899" s="175" t="str">
        <f t="shared" si="1395"/>
        <v/>
      </c>
      <c r="Q899" s="184" t="str">
        <f>IF(BK897="","",BK897)</f>
        <v/>
      </c>
      <c r="R899" s="38" t="str">
        <f>IF(BK897="","",BK897)</f>
        <v/>
      </c>
      <c r="S899" s="345"/>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6"/>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5">
      <c r="A900" s="347">
        <v>300</v>
      </c>
      <c r="B900" s="350"/>
      <c r="C900" s="340"/>
      <c r="D900" s="176" t="s">
        <v>38</v>
      </c>
      <c r="E900" s="252"/>
      <c r="F900" s="252"/>
      <c r="G900" s="252"/>
      <c r="H900" s="252"/>
      <c r="I900" s="252"/>
      <c r="J900" s="252"/>
      <c r="K900" s="252"/>
      <c r="L900" s="252"/>
      <c r="M900" s="175"/>
      <c r="N900" s="175"/>
      <c r="O900" s="175"/>
      <c r="P900" s="175"/>
      <c r="Q900" s="183" t="str">
        <f>IF(BK900="","",BX902)</f>
        <v/>
      </c>
      <c r="R900" s="172"/>
      <c r="S900" s="343" t="str">
        <f>IF((COUNTBLANK(E900:Q900)+COUNTBLANK(E901:Q901)+COUNTBLANK(E902:Q902))/3=COUNTBLANK(E900:Q900),"","Bitte alle drei Zeilen ausfüllen")</f>
        <v/>
      </c>
      <c r="W900">
        <f t="shared" ref="W900:AH900" si="1396">IF(E900=4.5,E901,0)</f>
        <v>0</v>
      </c>
      <c r="X900">
        <f t="shared" si="1396"/>
        <v>0</v>
      </c>
      <c r="Y900">
        <f t="shared" si="1396"/>
        <v>0</v>
      </c>
      <c r="Z900">
        <f t="shared" si="1396"/>
        <v>0</v>
      </c>
      <c r="AA900">
        <f t="shared" si="1396"/>
        <v>0</v>
      </c>
      <c r="AB900">
        <f t="shared" si="1396"/>
        <v>0</v>
      </c>
      <c r="AC900">
        <f t="shared" si="1396"/>
        <v>0</v>
      </c>
      <c r="AD900">
        <f t="shared" si="1396"/>
        <v>0</v>
      </c>
      <c r="AE900">
        <f t="shared" si="1396"/>
        <v>0</v>
      </c>
      <c r="AF900">
        <f t="shared" si="1396"/>
        <v>0</v>
      </c>
      <c r="AG900">
        <f t="shared" si="1396"/>
        <v>0</v>
      </c>
      <c r="AH900">
        <f t="shared" si="1396"/>
        <v>0</v>
      </c>
      <c r="AJ900">
        <f t="shared" ref="AJ900:AU900" si="1397">IF(E900=4.5,1,0)</f>
        <v>0</v>
      </c>
      <c r="AK900">
        <f t="shared" si="1397"/>
        <v>0</v>
      </c>
      <c r="AL900">
        <f t="shared" si="1397"/>
        <v>0</v>
      </c>
      <c r="AM900">
        <f t="shared" si="1397"/>
        <v>0</v>
      </c>
      <c r="AN900">
        <f t="shared" si="1397"/>
        <v>0</v>
      </c>
      <c r="AO900">
        <f t="shared" si="1397"/>
        <v>0</v>
      </c>
      <c r="AP900">
        <f t="shared" si="1397"/>
        <v>0</v>
      </c>
      <c r="AQ900">
        <f t="shared" si="1397"/>
        <v>0</v>
      </c>
      <c r="AR900">
        <f t="shared" si="1397"/>
        <v>0</v>
      </c>
      <c r="AS900">
        <f t="shared" si="1397"/>
        <v>0</v>
      </c>
      <c r="AT900">
        <f t="shared" si="1397"/>
        <v>0</v>
      </c>
      <c r="AU900">
        <f t="shared" si="1397"/>
        <v>0</v>
      </c>
      <c r="BK900" s="346"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5">
      <c r="A901" s="348"/>
      <c r="B901" s="351"/>
      <c r="C901" s="341"/>
      <c r="D901" s="176" t="s">
        <v>42</v>
      </c>
      <c r="E901" s="252"/>
      <c r="F901" s="252"/>
      <c r="G901" s="252"/>
      <c r="H901" s="252"/>
      <c r="I901" s="252"/>
      <c r="J901" s="252"/>
      <c r="K901" s="252"/>
      <c r="L901" s="252"/>
      <c r="M901" s="175"/>
      <c r="N901" s="175"/>
      <c r="O901" s="175"/>
      <c r="P901" s="175"/>
      <c r="Q901" s="183"/>
      <c r="R901" s="35">
        <f>IF(R900&lt;15,0,IF(R900&lt;30,1,IF(R900&lt;45,2,3)))</f>
        <v>0</v>
      </c>
      <c r="S901" s="344"/>
      <c r="AY901" t="str">
        <f t="shared" ref="AY901:BJ901" si="1398">IF(AY902="","",COUNTIF($E902:$P902,AY902))</f>
        <v/>
      </c>
      <c r="AZ901" t="str">
        <f t="shared" si="1398"/>
        <v/>
      </c>
      <c r="BA901" t="str">
        <f t="shared" si="1398"/>
        <v/>
      </c>
      <c r="BB901" t="str">
        <f t="shared" si="1398"/>
        <v/>
      </c>
      <c r="BC901" t="str">
        <f t="shared" si="1398"/>
        <v/>
      </c>
      <c r="BD901" t="str">
        <f t="shared" si="1398"/>
        <v/>
      </c>
      <c r="BE901" t="str">
        <f t="shared" si="1398"/>
        <v/>
      </c>
      <c r="BF901" t="str">
        <f t="shared" si="1398"/>
        <v/>
      </c>
      <c r="BG901" t="str">
        <f t="shared" si="1398"/>
        <v/>
      </c>
      <c r="BH901" t="str">
        <f t="shared" si="1398"/>
        <v/>
      </c>
      <c r="BI901" t="str">
        <f t="shared" si="1398"/>
        <v/>
      </c>
      <c r="BJ901" t="str">
        <f t="shared" si="1398"/>
        <v/>
      </c>
      <c r="BK901" s="346"/>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5">
      <c r="A902" s="349"/>
      <c r="B902" s="352"/>
      <c r="C902" s="342"/>
      <c r="D902" s="177" t="s">
        <v>44</v>
      </c>
      <c r="E902" s="252" t="str">
        <f t="shared" ref="E902:P902" si="1399">IF(E900&gt;0,1,"")</f>
        <v/>
      </c>
      <c r="F902" s="252" t="str">
        <f t="shared" si="1399"/>
        <v/>
      </c>
      <c r="G902" s="252" t="str">
        <f t="shared" si="1399"/>
        <v/>
      </c>
      <c r="H902" s="252" t="str">
        <f t="shared" si="1399"/>
        <v/>
      </c>
      <c r="I902" s="252" t="str">
        <f t="shared" si="1399"/>
        <v/>
      </c>
      <c r="J902" s="252" t="str">
        <f t="shared" si="1399"/>
        <v/>
      </c>
      <c r="K902" s="252" t="str">
        <f t="shared" si="1399"/>
        <v/>
      </c>
      <c r="L902" s="252" t="str">
        <f t="shared" si="1399"/>
        <v/>
      </c>
      <c r="M902" s="175" t="str">
        <f t="shared" si="1399"/>
        <v/>
      </c>
      <c r="N902" s="175" t="str">
        <f t="shared" si="1399"/>
        <v/>
      </c>
      <c r="O902" s="175" t="str">
        <f t="shared" si="1399"/>
        <v/>
      </c>
      <c r="P902" s="175" t="str">
        <f t="shared" si="1399"/>
        <v/>
      </c>
      <c r="Q902" s="184" t="str">
        <f>IF(BK900="","",BK900)</f>
        <v/>
      </c>
      <c r="R902" s="38" t="str">
        <f>IF(BK900="","",BK900)</f>
        <v/>
      </c>
      <c r="S902" s="345"/>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6"/>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5">
      <c r="W903">
        <f t="shared" ref="W903:AH903" si="1400">SUM(W1:W902)</f>
        <v>0</v>
      </c>
      <c r="X903">
        <f t="shared" si="1400"/>
        <v>0</v>
      </c>
      <c r="Y903">
        <f t="shared" si="1400"/>
        <v>0</v>
      </c>
      <c r="Z903">
        <f t="shared" si="1400"/>
        <v>0</v>
      </c>
      <c r="AA903">
        <f t="shared" si="1400"/>
        <v>0</v>
      </c>
      <c r="AB903">
        <f t="shared" si="1400"/>
        <v>0</v>
      </c>
      <c r="AC903">
        <f t="shared" si="1400"/>
        <v>0</v>
      </c>
      <c r="AD903">
        <f t="shared" si="1400"/>
        <v>0</v>
      </c>
      <c r="AE903">
        <f t="shared" si="1400"/>
        <v>0</v>
      </c>
      <c r="AF903">
        <f t="shared" si="1400"/>
        <v>0</v>
      </c>
      <c r="AG903">
        <f t="shared" si="1400"/>
        <v>0</v>
      </c>
      <c r="AH903">
        <f t="shared" si="1400"/>
        <v>0</v>
      </c>
      <c r="AJ903">
        <f t="shared" ref="AJ903:AU903" si="1401">SUM(AJ1:AJ902)</f>
        <v>0</v>
      </c>
      <c r="AK903">
        <f t="shared" si="1401"/>
        <v>0</v>
      </c>
      <c r="AL903">
        <f t="shared" si="1401"/>
        <v>0</v>
      </c>
      <c r="AM903">
        <f t="shared" si="1401"/>
        <v>0</v>
      </c>
      <c r="AN903">
        <f t="shared" si="1401"/>
        <v>0</v>
      </c>
      <c r="AO903">
        <f t="shared" si="1401"/>
        <v>0</v>
      </c>
      <c r="AP903">
        <f t="shared" si="1401"/>
        <v>0</v>
      </c>
      <c r="AQ903">
        <f t="shared" si="1401"/>
        <v>0</v>
      </c>
      <c r="AR903">
        <f t="shared" si="1401"/>
        <v>0</v>
      </c>
      <c r="AS903">
        <f t="shared" si="1401"/>
        <v>0</v>
      </c>
      <c r="AT903">
        <f t="shared" si="1401"/>
        <v>0</v>
      </c>
      <c r="AU903">
        <f t="shared" si="140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3">
    <dataValidation allowBlank="1" errorTitle="Stopp" error="Bitte die lfd. Nr. der jeweiligen Stadt / Gemeinde eingeben." sqref="E11:Q11 E17:Q17 E236:Q236 E20:Q20 E23:Q23 E26:Q26 E29:Q29 E32:Q32 E35:Q35 E14:Q14 E38:Q38 E41:Q41 E44:Q44 E47:Q47 E50:Q50 E53:Q53 E56:Q56 E59:Q59 E62:Q62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E5:Q5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Q8"/>
    <dataValidation type="list" allowBlank="1" showErrorMessage="1" errorTitle="Stopp" error="Dies ist kein gültiger Zeitfaktor" sqref="E10:Q10 E7:Q7 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4:Q4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61:Q61 E58:Q58 E55:Q55 E52:Q52 E49:Q49 E46:Q46 E43:Q43 E40:Q40 E37:Q37 E13:Q13 E34:Q34 E31:Q31 E28:Q28 E25:Q25 E22:Q22 E19:Q19 E235:Q235 E16:Q16">
      <formula1>$U$10:$U$18</formula1>
    </dataValidation>
    <dataValidation type="list" allowBlank="1" showErrorMessage="1" errorTitle="Stopp" error="Dies ist kein gültiger Gewichtungsfaktor" sqref="E9:Q9 E6:Q6 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3:Q3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60:Q60 E57:Q57 E54:Q54 E51:Q51 E48:Q48 E45:Q45 E42:Q42 E39:Q39 E36:Q36 E12:Q12 E33:Q33 E30:Q30 E27:Q27 E24:Q24 E21:Q21 E18:Q18 E234:Q234 E15:Q15">
      <formula1>$U$4:$U$6</formula1>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N6" sqref="N6:N7"/>
    </sheetView>
  </sheetViews>
  <sheetFormatPr baseColWidth="10" defaultRowHeight="13.2" x14ac:dyDescent="0.25"/>
  <cols>
    <col min="1" max="1" width="3" customWidth="1"/>
    <col min="2" max="2" width="17.6640625" customWidth="1"/>
    <col min="3" max="3" width="17" customWidth="1"/>
    <col min="4" max="4" width="14.109375" customWidth="1"/>
    <col min="5" max="5" width="5.44140625" customWidth="1"/>
    <col min="6" max="6" width="6" customWidth="1"/>
    <col min="7" max="16" width="5.44140625" customWidth="1"/>
    <col min="17" max="17" width="6" style="21" customWidth="1"/>
    <col min="18" max="18" width="4.44140625" customWidth="1"/>
    <col min="19" max="19" width="8.109375" customWidth="1"/>
    <col min="20" max="20" width="19.44140625" customWidth="1"/>
    <col min="21" max="21" width="2.33203125" customWidth="1"/>
    <col min="22" max="22" width="5.33203125" customWidth="1"/>
    <col min="23" max="23" width="3" customWidth="1"/>
    <col min="24" max="24" width="6.88671875" customWidth="1"/>
  </cols>
  <sheetData>
    <row r="1" spans="1:24" ht="41.25" customHeight="1" x14ac:dyDescent="0.25">
      <c r="B1" s="376"/>
      <c r="C1" s="376"/>
      <c r="D1" s="376"/>
      <c r="E1" s="376"/>
      <c r="F1" s="376"/>
      <c r="G1" s="376"/>
      <c r="H1" s="376"/>
      <c r="I1" s="376"/>
      <c r="J1" s="376"/>
      <c r="K1" s="376"/>
      <c r="L1" s="376"/>
      <c r="M1" s="376"/>
      <c r="N1" s="376"/>
      <c r="O1" s="365"/>
      <c r="P1" s="365"/>
      <c r="Q1"/>
    </row>
    <row r="2" spans="1:24" x14ac:dyDescent="0.25">
      <c r="A2" s="356" t="s">
        <v>51</v>
      </c>
      <c r="B2" s="356"/>
      <c r="C2" s="356"/>
      <c r="D2" s="356"/>
      <c r="E2" s="375" t="s">
        <v>28</v>
      </c>
      <c r="F2" s="375"/>
    </row>
    <row r="3" spans="1:24" x14ac:dyDescent="0.25">
      <c r="A3" s="23" t="s">
        <v>31</v>
      </c>
      <c r="B3" s="24" t="s">
        <v>32</v>
      </c>
      <c r="C3" s="25" t="s">
        <v>23</v>
      </c>
      <c r="D3" s="26"/>
      <c r="E3" s="27">
        <v>1</v>
      </c>
      <c r="F3" s="28">
        <v>2</v>
      </c>
      <c r="G3" s="28">
        <v>3</v>
      </c>
      <c r="H3" s="28">
        <v>4</v>
      </c>
      <c r="I3" s="28">
        <v>5</v>
      </c>
      <c r="J3" s="28">
        <v>6</v>
      </c>
      <c r="K3" s="28">
        <v>7</v>
      </c>
      <c r="L3" s="28">
        <v>8</v>
      </c>
      <c r="M3" s="28">
        <v>9</v>
      </c>
      <c r="N3" s="28">
        <v>10</v>
      </c>
      <c r="O3" s="28">
        <v>11</v>
      </c>
      <c r="P3" s="28">
        <v>12</v>
      </c>
      <c r="R3" s="370" t="s">
        <v>52</v>
      </c>
      <c r="S3" s="370"/>
      <c r="T3" s="370"/>
    </row>
    <row r="4" spans="1:24" x14ac:dyDescent="0.25">
      <c r="A4" s="377" t="s">
        <v>53</v>
      </c>
      <c r="B4" s="377"/>
      <c r="C4" s="378"/>
      <c r="D4" s="178" t="s">
        <v>54</v>
      </c>
      <c r="E4" s="254">
        <f>Analyse!B32-Analyse!B31</f>
        <v>0</v>
      </c>
      <c r="F4" s="254">
        <f>Analyse!E32-Analyse!E31</f>
        <v>0</v>
      </c>
      <c r="G4" s="254">
        <f>Analyse!H32-Analyse!H31</f>
        <v>0</v>
      </c>
      <c r="H4" s="254">
        <f>Analyse!K32-Analyse!K31</f>
        <v>0</v>
      </c>
      <c r="I4" s="254">
        <f>Analyse!N32-Analyse!N31</f>
        <v>0</v>
      </c>
      <c r="J4" s="254">
        <f>Analyse!Q32-Analyse!Q31</f>
        <v>0</v>
      </c>
      <c r="K4" s="254">
        <f>Analyse!T32-Analyse!T31</f>
        <v>0</v>
      </c>
      <c r="L4" s="254">
        <f>Analyse!W32-Analyse!W31</f>
        <v>0</v>
      </c>
      <c r="M4" s="44">
        <f>Analyse!Z32-Analyse!Z31</f>
        <v>0</v>
      </c>
      <c r="N4" s="44">
        <f>Analyse!AC32-Analyse!AC31</f>
        <v>0</v>
      </c>
      <c r="O4" s="44">
        <f>Analyse!AF32-Analyse!AF31</f>
        <v>0</v>
      </c>
      <c r="P4" s="44">
        <f>Analyse!AI32-Analyse!AI31</f>
        <v>0</v>
      </c>
      <c r="Q4" s="371"/>
      <c r="R4" s="373" t="s">
        <v>55</v>
      </c>
      <c r="S4" s="373"/>
      <c r="T4" s="374"/>
      <c r="U4" s="45" t="s">
        <v>56</v>
      </c>
    </row>
    <row r="5" spans="1:24" x14ac:dyDescent="0.25">
      <c r="A5" s="379"/>
      <c r="B5" s="379"/>
      <c r="C5" s="380"/>
      <c r="D5" s="178" t="s">
        <v>57</v>
      </c>
      <c r="E5" s="254">
        <f>Analyse!B34-Analyse!B28*5/11</f>
        <v>0</v>
      </c>
      <c r="F5" s="254">
        <f>Analyse!C34-Analyse!C28*5/11</f>
        <v>0</v>
      </c>
      <c r="G5" s="254">
        <f>Analyse!D34-Analyse!D28*5/11</f>
        <v>0</v>
      </c>
      <c r="H5" s="254">
        <f>Analyse!E34-Analyse!E28*5/11</f>
        <v>0</v>
      </c>
      <c r="I5" s="254">
        <f>Analyse!F34-Analyse!F28*5/11</f>
        <v>0</v>
      </c>
      <c r="J5" s="254">
        <f>Analyse!G34-Analyse!G28*5/11</f>
        <v>0</v>
      </c>
      <c r="K5" s="254">
        <f>Analyse!H34-Analyse!H28*5/11</f>
        <v>0</v>
      </c>
      <c r="L5" s="254">
        <f>Analyse!I34-Analyse!I28*5/11</f>
        <v>0</v>
      </c>
      <c r="M5" s="44">
        <f>Analyse!Z34-Analyse!Z28*5/11</f>
        <v>0</v>
      </c>
      <c r="N5" s="44">
        <f>Analyse!AC34-Analyse!AC28*5/11</f>
        <v>0</v>
      </c>
      <c r="O5" s="44">
        <f>Analyse!AF34-Analyse!AF28*5/11</f>
        <v>0</v>
      </c>
      <c r="P5" s="44">
        <f>Analyse!AI34-Analyse!AI28*5/11</f>
        <v>0</v>
      </c>
      <c r="Q5" s="372"/>
      <c r="R5" s="373" t="s">
        <v>58</v>
      </c>
      <c r="S5" s="373"/>
      <c r="T5" s="374"/>
      <c r="U5" s="37" t="s">
        <v>59</v>
      </c>
    </row>
    <row r="6" spans="1:24" ht="12.75" customHeight="1" x14ac:dyDescent="0.25">
      <c r="A6" s="347">
        <v>1</v>
      </c>
      <c r="B6" s="360"/>
      <c r="C6" s="340" t="s">
        <v>60</v>
      </c>
      <c r="D6" s="179" t="s">
        <v>61</v>
      </c>
      <c r="E6" s="255"/>
      <c r="F6" s="255"/>
      <c r="G6" s="255"/>
      <c r="H6" s="255"/>
      <c r="I6" s="255"/>
      <c r="J6" s="255"/>
      <c r="K6" s="255"/>
      <c r="L6" s="255"/>
      <c r="M6" s="32"/>
      <c r="N6" s="32"/>
      <c r="O6" s="32"/>
      <c r="P6" s="32"/>
      <c r="Q6" s="362" t="str">
        <f>IF((COUNTBLANK(E6:P6)+COUNTBLANK(E7:P7))/2=COUNTBLANK(E6:P6),"","Beide Zeilen!")</f>
        <v/>
      </c>
      <c r="R6" s="367" t="s">
        <v>62</v>
      </c>
      <c r="S6" s="367"/>
      <c r="T6" s="368"/>
      <c r="U6" s="33" t="s">
        <v>63</v>
      </c>
    </row>
    <row r="7" spans="1:24" x14ac:dyDescent="0.25">
      <c r="A7" s="349"/>
      <c r="B7" s="361"/>
      <c r="C7" s="342"/>
      <c r="D7" s="180" t="s">
        <v>64</v>
      </c>
      <c r="E7" s="256"/>
      <c r="F7" s="256"/>
      <c r="G7" s="256"/>
      <c r="H7" s="256"/>
      <c r="I7" s="256"/>
      <c r="J7" s="256"/>
      <c r="K7" s="256"/>
      <c r="L7" s="256"/>
      <c r="M7" s="40"/>
      <c r="N7" s="40"/>
      <c r="O7" s="40"/>
      <c r="P7" s="40"/>
      <c r="Q7" s="363"/>
      <c r="R7" s="369"/>
      <c r="S7" s="369"/>
      <c r="T7" s="369"/>
      <c r="U7" s="369"/>
      <c r="V7" s="369"/>
      <c r="W7" s="369"/>
      <c r="X7" s="369"/>
    </row>
    <row r="8" spans="1:24" ht="12.75" customHeight="1" x14ac:dyDescent="0.25">
      <c r="A8" s="347">
        <v>2</v>
      </c>
      <c r="B8" s="360"/>
      <c r="C8" s="340" t="s">
        <v>65</v>
      </c>
      <c r="D8" s="179" t="s">
        <v>61</v>
      </c>
      <c r="E8" s="255"/>
      <c r="F8" s="255"/>
      <c r="G8" s="255"/>
      <c r="H8" s="255"/>
      <c r="I8" s="255"/>
      <c r="J8" s="255"/>
      <c r="K8" s="255"/>
      <c r="L8" s="255"/>
      <c r="M8" s="32"/>
      <c r="N8" s="32"/>
      <c r="O8" s="32"/>
      <c r="P8" s="32"/>
      <c r="Q8" s="362" t="str">
        <f>IF((COUNTBLANK(E8:P8)+COUNTBLANK(E9:P9))/2=COUNTBLANK(E8:P8),"","Beide Zeilen!")</f>
        <v/>
      </c>
      <c r="R8" s="369"/>
      <c r="S8" s="369"/>
      <c r="T8" s="369"/>
      <c r="U8" s="369"/>
      <c r="V8" s="369"/>
      <c r="W8" s="369"/>
      <c r="X8" s="369"/>
    </row>
    <row r="9" spans="1:24" ht="12.75" customHeight="1" x14ac:dyDescent="0.25">
      <c r="A9" s="349"/>
      <c r="B9" s="361"/>
      <c r="C9" s="342"/>
      <c r="D9" s="180" t="s">
        <v>64</v>
      </c>
      <c r="E9" s="256"/>
      <c r="F9" s="256"/>
      <c r="G9" s="256"/>
      <c r="H9" s="256"/>
      <c r="I9" s="256"/>
      <c r="J9" s="256"/>
      <c r="K9" s="256"/>
      <c r="L9" s="256"/>
      <c r="M9" s="40"/>
      <c r="N9" s="40"/>
      <c r="O9" s="40"/>
      <c r="P9" s="40"/>
      <c r="Q9" s="363"/>
      <c r="R9" s="42"/>
      <c r="S9" s="47"/>
    </row>
    <row r="10" spans="1:24" ht="12.75" customHeight="1" x14ac:dyDescent="0.25">
      <c r="A10" s="347">
        <v>3</v>
      </c>
      <c r="B10" s="360"/>
      <c r="C10" s="340"/>
      <c r="D10" s="179" t="s">
        <v>61</v>
      </c>
      <c r="E10" s="255"/>
      <c r="F10" s="255"/>
      <c r="G10" s="255"/>
      <c r="H10" s="255"/>
      <c r="I10" s="255"/>
      <c r="J10" s="255"/>
      <c r="K10" s="255"/>
      <c r="L10" s="255"/>
      <c r="M10" s="32"/>
      <c r="N10" s="32"/>
      <c r="O10" s="32"/>
      <c r="P10" s="32"/>
      <c r="Q10" s="362" t="str">
        <f>IF((COUNTBLANK(E10:P10)+COUNTBLANK(E11:P11))/2=COUNTBLANK(E10:P10),"","Beide Zeilen!")</f>
        <v/>
      </c>
      <c r="R10" s="366"/>
      <c r="S10" s="366"/>
      <c r="T10" s="366"/>
      <c r="U10" s="366"/>
      <c r="V10" s="366"/>
      <c r="W10" s="366"/>
      <c r="X10" s="366"/>
    </row>
    <row r="11" spans="1:24" x14ac:dyDescent="0.25">
      <c r="A11" s="349"/>
      <c r="B11" s="361"/>
      <c r="C11" s="342"/>
      <c r="D11" s="180" t="s">
        <v>64</v>
      </c>
      <c r="E11" s="256"/>
      <c r="F11" s="256"/>
      <c r="G11" s="256"/>
      <c r="H11" s="256"/>
      <c r="I11" s="256"/>
      <c r="J11" s="256"/>
      <c r="K11" s="256"/>
      <c r="L11" s="256"/>
      <c r="M11" s="40"/>
      <c r="N11" s="40"/>
      <c r="O11" s="40"/>
      <c r="P11" s="40"/>
      <c r="Q11" s="363"/>
      <c r="R11" s="366"/>
      <c r="S11" s="366"/>
      <c r="T11" s="366"/>
      <c r="U11" s="366"/>
      <c r="V11" s="366"/>
      <c r="W11" s="366"/>
      <c r="X11" s="366"/>
    </row>
    <row r="12" spans="1:24" x14ac:dyDescent="0.25">
      <c r="A12" s="347">
        <v>4</v>
      </c>
      <c r="B12" s="360"/>
      <c r="C12" s="340"/>
      <c r="D12" s="179" t="s">
        <v>61</v>
      </c>
      <c r="E12" s="255"/>
      <c r="F12" s="255"/>
      <c r="G12" s="255"/>
      <c r="H12" s="255"/>
      <c r="I12" s="255"/>
      <c r="J12" s="255"/>
      <c r="K12" s="255"/>
      <c r="L12" s="255"/>
      <c r="M12" s="32"/>
      <c r="N12" s="32"/>
      <c r="O12" s="32"/>
      <c r="P12" s="32"/>
      <c r="Q12" s="362" t="str">
        <f>IF((COUNTBLANK(E12:P12)+COUNTBLANK(E13:P13))/2=COUNTBLANK(E12:P12),"","Beide Zeilen!")</f>
        <v/>
      </c>
      <c r="R12" s="364"/>
      <c r="S12" s="364"/>
      <c r="T12" s="364"/>
      <c r="U12" s="346"/>
      <c r="V12" s="346"/>
      <c r="W12" s="346"/>
      <c r="X12" s="346"/>
    </row>
    <row r="13" spans="1:24" x14ac:dyDescent="0.25">
      <c r="A13" s="349"/>
      <c r="B13" s="361"/>
      <c r="C13" s="342"/>
      <c r="D13" s="180" t="s">
        <v>64</v>
      </c>
      <c r="E13" s="256"/>
      <c r="F13" s="256"/>
      <c r="G13" s="256"/>
      <c r="H13" s="256"/>
      <c r="I13" s="256"/>
      <c r="J13" s="256"/>
      <c r="K13" s="256"/>
      <c r="L13" s="256"/>
      <c r="M13" s="40"/>
      <c r="N13" s="40"/>
      <c r="O13" s="40"/>
      <c r="P13" s="40"/>
      <c r="Q13" s="363"/>
      <c r="R13" s="364"/>
      <c r="S13" s="364"/>
      <c r="T13" s="364"/>
      <c r="U13" s="346"/>
      <c r="V13" s="346"/>
      <c r="W13" s="346"/>
      <c r="X13" s="346"/>
    </row>
    <row r="14" spans="1:24" x14ac:dyDescent="0.25">
      <c r="A14" s="347">
        <v>5</v>
      </c>
      <c r="B14" s="360"/>
      <c r="C14" s="340"/>
      <c r="D14" s="179" t="s">
        <v>61</v>
      </c>
      <c r="E14" s="255"/>
      <c r="F14" s="255"/>
      <c r="G14" s="255"/>
      <c r="H14" s="255"/>
      <c r="I14" s="255"/>
      <c r="J14" s="255"/>
      <c r="K14" s="255"/>
      <c r="L14" s="255"/>
      <c r="M14" s="32"/>
      <c r="N14" s="32"/>
      <c r="O14" s="32"/>
      <c r="P14" s="32"/>
      <c r="Q14" s="362" t="str">
        <f>IF((COUNTBLANK(E14:P14)+COUNTBLANK(E15:P15))/2=COUNTBLANK(E14:P14),"","Beide Zeilen!")</f>
        <v/>
      </c>
      <c r="R14" s="364"/>
      <c r="S14" s="364"/>
      <c r="T14" s="364"/>
      <c r="U14" s="346"/>
      <c r="V14" s="346"/>
      <c r="W14" s="346"/>
      <c r="X14" s="346"/>
    </row>
    <row r="15" spans="1:24" x14ac:dyDescent="0.25">
      <c r="A15" s="349"/>
      <c r="B15" s="361"/>
      <c r="C15" s="342"/>
      <c r="D15" s="180" t="s">
        <v>64</v>
      </c>
      <c r="E15" s="256"/>
      <c r="F15" s="256"/>
      <c r="G15" s="256"/>
      <c r="H15" s="256"/>
      <c r="I15" s="256"/>
      <c r="J15" s="256"/>
      <c r="K15" s="256"/>
      <c r="L15" s="256"/>
      <c r="M15" s="40"/>
      <c r="N15" s="40"/>
      <c r="O15" s="40"/>
      <c r="P15" s="40"/>
      <c r="Q15" s="363"/>
      <c r="R15" s="364"/>
      <c r="S15" s="364"/>
      <c r="T15" s="364"/>
      <c r="U15" s="346"/>
      <c r="V15" s="346"/>
      <c r="W15" s="346"/>
      <c r="X15" s="346"/>
    </row>
    <row r="16" spans="1:24" x14ac:dyDescent="0.25">
      <c r="A16" s="347">
        <v>6</v>
      </c>
      <c r="B16" s="360"/>
      <c r="C16" s="340"/>
      <c r="D16" s="179" t="s">
        <v>61</v>
      </c>
      <c r="E16" s="255"/>
      <c r="F16" s="255"/>
      <c r="G16" s="255"/>
      <c r="H16" s="255"/>
      <c r="I16" s="255"/>
      <c r="J16" s="255"/>
      <c r="K16" s="255"/>
      <c r="L16" s="255"/>
      <c r="M16" s="32"/>
      <c r="N16" s="32"/>
      <c r="O16" s="32"/>
      <c r="P16" s="32"/>
      <c r="Q16" s="362" t="str">
        <f>IF((COUNTBLANK(E16:P16)+COUNTBLANK(E17:P17))/2=COUNTBLANK(E16:P16),"","Beide Zeilen!")</f>
        <v/>
      </c>
      <c r="R16" s="364"/>
      <c r="S16" s="364"/>
      <c r="T16" s="364"/>
      <c r="U16" s="346"/>
      <c r="V16" s="346"/>
      <c r="W16" s="346"/>
      <c r="X16" s="346"/>
    </row>
    <row r="17" spans="1:24" x14ac:dyDescent="0.25">
      <c r="A17" s="349"/>
      <c r="B17" s="361"/>
      <c r="C17" s="342"/>
      <c r="D17" s="180" t="s">
        <v>64</v>
      </c>
      <c r="E17" s="256"/>
      <c r="F17" s="256"/>
      <c r="G17" s="256"/>
      <c r="H17" s="256"/>
      <c r="I17" s="256"/>
      <c r="J17" s="256"/>
      <c r="K17" s="256"/>
      <c r="L17" s="256"/>
      <c r="M17" s="40"/>
      <c r="N17" s="40"/>
      <c r="O17" s="40"/>
      <c r="P17" s="40"/>
      <c r="Q17" s="363"/>
      <c r="R17" s="364"/>
      <c r="S17" s="364"/>
      <c r="T17" s="364"/>
      <c r="U17" s="346"/>
      <c r="V17" s="346"/>
      <c r="W17" s="346"/>
      <c r="X17" s="346"/>
    </row>
    <row r="18" spans="1:24" x14ac:dyDescent="0.25">
      <c r="A18" s="347">
        <v>7</v>
      </c>
      <c r="B18" s="360"/>
      <c r="C18" s="340"/>
      <c r="D18" s="179" t="s">
        <v>61</v>
      </c>
      <c r="E18" s="255"/>
      <c r="F18" s="255"/>
      <c r="G18" s="255"/>
      <c r="H18" s="255"/>
      <c r="I18" s="255"/>
      <c r="J18" s="255"/>
      <c r="K18" s="255"/>
      <c r="L18" s="255"/>
      <c r="M18" s="32"/>
      <c r="N18" s="32"/>
      <c r="O18" s="32"/>
      <c r="P18" s="32"/>
      <c r="Q18" s="362" t="str">
        <f>IF((COUNTBLANK(E18:P18)+COUNTBLANK(E19:P19))/2=COUNTBLANK(E18:P18),"","Beide Zeilen!")</f>
        <v/>
      </c>
      <c r="R18" s="364"/>
      <c r="S18" s="364"/>
      <c r="T18" s="364"/>
      <c r="U18" s="346"/>
      <c r="V18" s="346"/>
      <c r="W18" s="346"/>
      <c r="X18" s="346"/>
    </row>
    <row r="19" spans="1:24" x14ac:dyDescent="0.25">
      <c r="A19" s="349"/>
      <c r="B19" s="361"/>
      <c r="C19" s="342"/>
      <c r="D19" s="180" t="s">
        <v>64</v>
      </c>
      <c r="E19" s="256"/>
      <c r="F19" s="256"/>
      <c r="G19" s="256"/>
      <c r="H19" s="256"/>
      <c r="I19" s="256"/>
      <c r="J19" s="256"/>
      <c r="K19" s="256"/>
      <c r="L19" s="256"/>
      <c r="M19" s="40"/>
      <c r="N19" s="40"/>
      <c r="O19" s="40"/>
      <c r="P19" s="40"/>
      <c r="Q19" s="363"/>
      <c r="R19" s="364"/>
      <c r="S19" s="364"/>
      <c r="T19" s="364"/>
      <c r="U19" s="346"/>
      <c r="V19" s="346"/>
      <c r="W19" s="346"/>
      <c r="X19" s="346"/>
    </row>
    <row r="20" spans="1:24" x14ac:dyDescent="0.25">
      <c r="A20" s="347">
        <v>8</v>
      </c>
      <c r="B20" s="360"/>
      <c r="C20" s="340"/>
      <c r="D20" s="179" t="s">
        <v>61</v>
      </c>
      <c r="E20" s="255"/>
      <c r="F20" s="255"/>
      <c r="G20" s="255"/>
      <c r="H20" s="255"/>
      <c r="I20" s="255"/>
      <c r="J20" s="255"/>
      <c r="K20" s="255"/>
      <c r="L20" s="255"/>
      <c r="M20" s="32"/>
      <c r="N20" s="32"/>
      <c r="O20" s="32"/>
      <c r="P20" s="32"/>
      <c r="Q20" s="362" t="str">
        <f>IF((COUNTBLANK(E20:P20)+COUNTBLANK(E21:P21))/2=COUNTBLANK(E20:P20),"","Beide Zeilen!")</f>
        <v/>
      </c>
      <c r="R20" s="364"/>
      <c r="S20" s="364"/>
      <c r="T20" s="364"/>
      <c r="U20" s="346"/>
      <c r="V20" s="346"/>
      <c r="W20" s="346"/>
      <c r="X20" s="346"/>
    </row>
    <row r="21" spans="1:24" x14ac:dyDescent="0.25">
      <c r="A21" s="349"/>
      <c r="B21" s="361"/>
      <c r="C21" s="342"/>
      <c r="D21" s="180" t="s">
        <v>64</v>
      </c>
      <c r="E21" s="256"/>
      <c r="F21" s="256"/>
      <c r="G21" s="256"/>
      <c r="H21" s="256"/>
      <c r="I21" s="256"/>
      <c r="J21" s="256"/>
      <c r="K21" s="256"/>
      <c r="L21" s="256"/>
      <c r="M21" s="40"/>
      <c r="N21" s="40"/>
      <c r="O21" s="40"/>
      <c r="P21" s="40"/>
      <c r="Q21" s="363"/>
      <c r="R21" s="364"/>
      <c r="S21" s="364"/>
      <c r="T21" s="364"/>
      <c r="U21" s="346"/>
      <c r="V21" s="346"/>
      <c r="W21" s="346"/>
      <c r="X21" s="346"/>
    </row>
    <row r="22" spans="1:24" x14ac:dyDescent="0.25">
      <c r="A22" s="347">
        <v>9</v>
      </c>
      <c r="B22" s="360"/>
      <c r="C22" s="340"/>
      <c r="D22" s="179" t="s">
        <v>61</v>
      </c>
      <c r="E22" s="255"/>
      <c r="F22" s="255"/>
      <c r="G22" s="255"/>
      <c r="H22" s="255"/>
      <c r="I22" s="255"/>
      <c r="J22" s="255"/>
      <c r="K22" s="255"/>
      <c r="L22" s="255"/>
      <c r="M22" s="32"/>
      <c r="N22" s="32"/>
      <c r="O22" s="32"/>
      <c r="P22" s="32"/>
      <c r="Q22" s="362" t="str">
        <f>IF((COUNTBLANK(E22:P22)+COUNTBLANK(E23:P23))/2=COUNTBLANK(E22:P22),"","Beide Zeilen!")</f>
        <v/>
      </c>
      <c r="R22" s="364"/>
      <c r="S22" s="364"/>
      <c r="T22" s="364"/>
      <c r="U22" s="346"/>
      <c r="V22" s="346"/>
      <c r="W22" s="346"/>
      <c r="X22" s="346"/>
    </row>
    <row r="23" spans="1:24" x14ac:dyDescent="0.25">
      <c r="A23" s="349"/>
      <c r="B23" s="361"/>
      <c r="C23" s="342"/>
      <c r="D23" s="180" t="s">
        <v>64</v>
      </c>
      <c r="E23" s="256"/>
      <c r="F23" s="256"/>
      <c r="G23" s="256"/>
      <c r="H23" s="256"/>
      <c r="I23" s="256"/>
      <c r="J23" s="256"/>
      <c r="K23" s="256"/>
      <c r="L23" s="256"/>
      <c r="M23" s="40"/>
      <c r="N23" s="40"/>
      <c r="O23" s="40"/>
      <c r="P23" s="40"/>
      <c r="Q23" s="363"/>
      <c r="R23" s="364"/>
      <c r="S23" s="364"/>
      <c r="T23" s="364"/>
      <c r="U23" s="346"/>
      <c r="V23" s="346"/>
      <c r="W23" s="346"/>
      <c r="X23" s="346"/>
    </row>
    <row r="24" spans="1:24" x14ac:dyDescent="0.25">
      <c r="A24" s="347">
        <v>10</v>
      </c>
      <c r="B24" s="360"/>
      <c r="C24" s="340"/>
      <c r="D24" s="179" t="s">
        <v>61</v>
      </c>
      <c r="E24" s="255"/>
      <c r="F24" s="255"/>
      <c r="G24" s="255"/>
      <c r="H24" s="255"/>
      <c r="I24" s="255"/>
      <c r="J24" s="255"/>
      <c r="K24" s="255"/>
      <c r="L24" s="255"/>
      <c r="M24" s="32"/>
      <c r="N24" s="32"/>
      <c r="O24" s="32"/>
      <c r="P24" s="32"/>
      <c r="Q24" s="362" t="str">
        <f>IF((COUNTBLANK(E24:P24)+COUNTBLANK(E25:P25))/2=COUNTBLANK(E24:P24),"","Beide Zeilen!")</f>
        <v/>
      </c>
    </row>
    <row r="25" spans="1:24" x14ac:dyDescent="0.25">
      <c r="A25" s="349"/>
      <c r="B25" s="361"/>
      <c r="C25" s="342"/>
      <c r="D25" s="180" t="s">
        <v>64</v>
      </c>
      <c r="E25" s="256"/>
      <c r="F25" s="256"/>
      <c r="G25" s="256"/>
      <c r="H25" s="256"/>
      <c r="I25" s="256"/>
      <c r="J25" s="256"/>
      <c r="K25" s="256"/>
      <c r="L25" s="256"/>
      <c r="M25" s="40"/>
      <c r="N25" s="40"/>
      <c r="O25" s="40"/>
      <c r="P25" s="40"/>
      <c r="Q25" s="363"/>
    </row>
    <row r="26" spans="1:24" x14ac:dyDescent="0.25">
      <c r="A26" s="347">
        <v>11</v>
      </c>
      <c r="B26" s="360"/>
      <c r="C26" s="340"/>
      <c r="D26" s="179" t="s">
        <v>61</v>
      </c>
      <c r="E26" s="255"/>
      <c r="F26" s="255"/>
      <c r="G26" s="255"/>
      <c r="H26" s="255"/>
      <c r="I26" s="255"/>
      <c r="J26" s="255"/>
      <c r="K26" s="255"/>
      <c r="L26" s="255"/>
      <c r="M26" s="32"/>
      <c r="N26" s="32"/>
      <c r="O26" s="32"/>
      <c r="P26" s="32"/>
      <c r="Q26" s="362" t="str">
        <f>IF((COUNTBLANK(E26:P26)+COUNTBLANK(E27:P27))/2=COUNTBLANK(E26:P26),"","Beide Zeilen!")</f>
        <v/>
      </c>
    </row>
    <row r="27" spans="1:24" x14ac:dyDescent="0.25">
      <c r="A27" s="349"/>
      <c r="B27" s="361"/>
      <c r="C27" s="342"/>
      <c r="D27" s="180" t="s">
        <v>64</v>
      </c>
      <c r="E27" s="256"/>
      <c r="F27" s="256"/>
      <c r="G27" s="256"/>
      <c r="H27" s="256"/>
      <c r="I27" s="256"/>
      <c r="J27" s="256"/>
      <c r="K27" s="256"/>
      <c r="L27" s="256"/>
      <c r="M27" s="40"/>
      <c r="N27" s="40"/>
      <c r="O27" s="40"/>
      <c r="P27" s="40"/>
      <c r="Q27" s="363"/>
    </row>
    <row r="28" spans="1:24" x14ac:dyDescent="0.25">
      <c r="A28" s="347">
        <v>12</v>
      </c>
      <c r="B28" s="360"/>
      <c r="C28" s="340"/>
      <c r="D28" s="179" t="s">
        <v>61</v>
      </c>
      <c r="E28" s="255"/>
      <c r="F28" s="255"/>
      <c r="G28" s="255"/>
      <c r="H28" s="255"/>
      <c r="I28" s="255"/>
      <c r="J28" s="255"/>
      <c r="K28" s="255"/>
      <c r="L28" s="255"/>
      <c r="M28" s="32"/>
      <c r="N28" s="32"/>
      <c r="O28" s="32"/>
      <c r="P28" s="32"/>
      <c r="Q28" s="362" t="str">
        <f>IF((COUNTBLANK(E28:P28)+COUNTBLANK(E29:P29))/2=COUNTBLANK(E28:P28),"","Beide Zeilen!")</f>
        <v/>
      </c>
    </row>
    <row r="29" spans="1:24" x14ac:dyDescent="0.25">
      <c r="A29" s="349"/>
      <c r="B29" s="361"/>
      <c r="C29" s="342"/>
      <c r="D29" s="180" t="s">
        <v>64</v>
      </c>
      <c r="E29" s="256"/>
      <c r="F29" s="256"/>
      <c r="G29" s="256"/>
      <c r="H29" s="256"/>
      <c r="I29" s="256"/>
      <c r="J29" s="256"/>
      <c r="K29" s="256"/>
      <c r="L29" s="256"/>
      <c r="M29" s="40"/>
      <c r="N29" s="40"/>
      <c r="O29" s="40"/>
      <c r="P29" s="40"/>
      <c r="Q29" s="363"/>
    </row>
    <row r="30" spans="1:24" x14ac:dyDescent="0.25">
      <c r="A30" s="347">
        <v>13</v>
      </c>
      <c r="B30" s="360"/>
      <c r="C30" s="340"/>
      <c r="D30" s="179" t="s">
        <v>61</v>
      </c>
      <c r="E30" s="255"/>
      <c r="F30" s="255"/>
      <c r="G30" s="255"/>
      <c r="H30" s="255"/>
      <c r="I30" s="255"/>
      <c r="J30" s="255"/>
      <c r="K30" s="255"/>
      <c r="L30" s="255"/>
      <c r="M30" s="32"/>
      <c r="N30" s="32"/>
      <c r="O30" s="32"/>
      <c r="P30" s="32"/>
      <c r="Q30" s="362" t="str">
        <f>IF((COUNTBLANK(E30:P30)+COUNTBLANK(E31:P31))/2=COUNTBLANK(E30:P30),"","Beide Zeilen!")</f>
        <v/>
      </c>
    </row>
    <row r="31" spans="1:24" x14ac:dyDescent="0.25">
      <c r="A31" s="349"/>
      <c r="B31" s="361"/>
      <c r="C31" s="342"/>
      <c r="D31" s="180" t="s">
        <v>64</v>
      </c>
      <c r="E31" s="256"/>
      <c r="F31" s="256"/>
      <c r="G31" s="256"/>
      <c r="H31" s="256"/>
      <c r="I31" s="256"/>
      <c r="J31" s="256"/>
      <c r="K31" s="256"/>
      <c r="L31" s="256"/>
      <c r="M31" s="40"/>
      <c r="N31" s="40"/>
      <c r="O31" s="40"/>
      <c r="P31" s="40"/>
      <c r="Q31" s="363"/>
    </row>
    <row r="32" spans="1:24" x14ac:dyDescent="0.25">
      <c r="A32" s="347">
        <v>14</v>
      </c>
      <c r="B32" s="360"/>
      <c r="C32" s="340"/>
      <c r="D32" s="179" t="s">
        <v>61</v>
      </c>
      <c r="E32" s="255"/>
      <c r="F32" s="255"/>
      <c r="G32" s="255"/>
      <c r="H32" s="255"/>
      <c r="I32" s="255"/>
      <c r="J32" s="255"/>
      <c r="K32" s="255"/>
      <c r="L32" s="255"/>
      <c r="M32" s="32"/>
      <c r="N32" s="32"/>
      <c r="O32" s="32"/>
      <c r="P32" s="32"/>
      <c r="Q32" s="362" t="str">
        <f>IF((COUNTBLANK(E32:P32)+COUNTBLANK(E33:P33))/2=COUNTBLANK(E32:P32),"","Beide Zeilen!")</f>
        <v/>
      </c>
    </row>
    <row r="33" spans="1:17" x14ac:dyDescent="0.25">
      <c r="A33" s="349"/>
      <c r="B33" s="361"/>
      <c r="C33" s="342"/>
      <c r="D33" s="180" t="s">
        <v>64</v>
      </c>
      <c r="E33" s="256"/>
      <c r="F33" s="256"/>
      <c r="G33" s="256"/>
      <c r="H33" s="256"/>
      <c r="I33" s="256"/>
      <c r="J33" s="256"/>
      <c r="K33" s="256"/>
      <c r="L33" s="256"/>
      <c r="M33" s="40"/>
      <c r="N33" s="40"/>
      <c r="O33" s="40"/>
      <c r="P33" s="40"/>
      <c r="Q33" s="363"/>
    </row>
    <row r="34" spans="1:17" x14ac:dyDescent="0.25">
      <c r="A34" s="347">
        <v>15</v>
      </c>
      <c r="B34" s="360"/>
      <c r="C34" s="340"/>
      <c r="D34" s="179" t="s">
        <v>61</v>
      </c>
      <c r="E34" s="255"/>
      <c r="F34" s="255"/>
      <c r="G34" s="255"/>
      <c r="H34" s="255"/>
      <c r="I34" s="255"/>
      <c r="J34" s="255"/>
      <c r="K34" s="255"/>
      <c r="L34" s="255"/>
      <c r="M34" s="32"/>
      <c r="N34" s="32"/>
      <c r="O34" s="32"/>
      <c r="P34" s="32"/>
      <c r="Q34" s="362" t="str">
        <f>IF((COUNTBLANK(E34:P34)+COUNTBLANK(E35:P35))/2=COUNTBLANK(E34:P34),"","Beide Zeilen!")</f>
        <v/>
      </c>
    </row>
    <row r="35" spans="1:17" x14ac:dyDescent="0.25">
      <c r="A35" s="349"/>
      <c r="B35" s="361"/>
      <c r="C35" s="342"/>
      <c r="D35" s="180" t="s">
        <v>64</v>
      </c>
      <c r="E35" s="256"/>
      <c r="F35" s="256"/>
      <c r="G35" s="256"/>
      <c r="H35" s="256"/>
      <c r="I35" s="256"/>
      <c r="J35" s="256"/>
      <c r="K35" s="256"/>
      <c r="L35" s="256"/>
      <c r="M35" s="40"/>
      <c r="N35" s="40"/>
      <c r="O35" s="40"/>
      <c r="P35" s="40"/>
      <c r="Q35" s="363"/>
    </row>
    <row r="36" spans="1:17" x14ac:dyDescent="0.25">
      <c r="A36" s="347">
        <v>16</v>
      </c>
      <c r="B36" s="360"/>
      <c r="C36" s="340"/>
      <c r="D36" s="179" t="s">
        <v>61</v>
      </c>
      <c r="E36" s="255"/>
      <c r="F36" s="255"/>
      <c r="G36" s="255"/>
      <c r="H36" s="255"/>
      <c r="I36" s="255"/>
      <c r="J36" s="255"/>
      <c r="K36" s="255"/>
      <c r="L36" s="255"/>
      <c r="M36" s="32"/>
      <c r="N36" s="32"/>
      <c r="O36" s="32"/>
      <c r="P36" s="32"/>
      <c r="Q36" s="362" t="str">
        <f>IF((COUNTBLANK(E36:P36)+COUNTBLANK(E37:P37))/2=COUNTBLANK(E36:P36),"","Beide Zeilen!")</f>
        <v/>
      </c>
    </row>
    <row r="37" spans="1:17" x14ac:dyDescent="0.25">
      <c r="A37" s="349"/>
      <c r="B37" s="361"/>
      <c r="C37" s="342"/>
      <c r="D37" s="180" t="s">
        <v>64</v>
      </c>
      <c r="E37" s="256"/>
      <c r="F37" s="256"/>
      <c r="G37" s="256"/>
      <c r="H37" s="256"/>
      <c r="I37" s="256"/>
      <c r="J37" s="256"/>
      <c r="K37" s="256"/>
      <c r="L37" s="256"/>
      <c r="M37" s="40"/>
      <c r="N37" s="40"/>
      <c r="O37" s="40"/>
      <c r="P37" s="40"/>
      <c r="Q37" s="363"/>
    </row>
    <row r="38" spans="1:17" x14ac:dyDescent="0.25">
      <c r="A38" s="347">
        <v>17</v>
      </c>
      <c r="B38" s="360"/>
      <c r="C38" s="340"/>
      <c r="D38" s="179" t="s">
        <v>61</v>
      </c>
      <c r="E38" s="255"/>
      <c r="F38" s="255"/>
      <c r="G38" s="255"/>
      <c r="H38" s="255"/>
      <c r="I38" s="255"/>
      <c r="J38" s="255"/>
      <c r="K38" s="255"/>
      <c r="L38" s="255"/>
      <c r="M38" s="32"/>
      <c r="N38" s="32"/>
      <c r="O38" s="32"/>
      <c r="P38" s="32"/>
      <c r="Q38" s="362" t="str">
        <f>IF((COUNTBLANK(E38:P38)+COUNTBLANK(E39:P39))/2=COUNTBLANK(E38:P38),"","Beide Zeilen!")</f>
        <v/>
      </c>
    </row>
    <row r="39" spans="1:17" x14ac:dyDescent="0.25">
      <c r="A39" s="349"/>
      <c r="B39" s="361"/>
      <c r="C39" s="342"/>
      <c r="D39" s="180" t="s">
        <v>64</v>
      </c>
      <c r="E39" s="256"/>
      <c r="F39" s="256"/>
      <c r="G39" s="256"/>
      <c r="H39" s="256"/>
      <c r="I39" s="256"/>
      <c r="J39" s="256"/>
      <c r="K39" s="256"/>
      <c r="L39" s="256"/>
      <c r="M39" s="40"/>
      <c r="N39" s="40"/>
      <c r="O39" s="40"/>
      <c r="P39" s="40"/>
      <c r="Q39" s="363"/>
    </row>
    <row r="40" spans="1:17" x14ac:dyDescent="0.25">
      <c r="A40" s="347">
        <v>18</v>
      </c>
      <c r="B40" s="360"/>
      <c r="C40" s="340"/>
      <c r="D40" s="179" t="s">
        <v>61</v>
      </c>
      <c r="E40" s="255"/>
      <c r="F40" s="255"/>
      <c r="G40" s="255"/>
      <c r="H40" s="255"/>
      <c r="I40" s="255"/>
      <c r="J40" s="255"/>
      <c r="K40" s="255"/>
      <c r="L40" s="255"/>
      <c r="M40" s="32"/>
      <c r="N40" s="32"/>
      <c r="O40" s="32"/>
      <c r="P40" s="32"/>
      <c r="Q40" s="362" t="str">
        <f>IF((COUNTBLANK(E40:P40)+COUNTBLANK(E41:P41))/2=COUNTBLANK(E40:P40),"","Beide Zeilen!")</f>
        <v/>
      </c>
    </row>
    <row r="41" spans="1:17" x14ac:dyDescent="0.25">
      <c r="A41" s="349"/>
      <c r="B41" s="361"/>
      <c r="C41" s="342"/>
      <c r="D41" s="180" t="s">
        <v>64</v>
      </c>
      <c r="E41" s="256"/>
      <c r="F41" s="256"/>
      <c r="G41" s="256"/>
      <c r="H41" s="256"/>
      <c r="I41" s="256"/>
      <c r="J41" s="256"/>
      <c r="K41" s="256"/>
      <c r="L41" s="256"/>
      <c r="M41" s="40"/>
      <c r="N41" s="40"/>
      <c r="O41" s="40"/>
      <c r="P41" s="40"/>
      <c r="Q41" s="363"/>
    </row>
    <row r="42" spans="1:17" x14ac:dyDescent="0.25">
      <c r="A42" s="347">
        <v>19</v>
      </c>
      <c r="B42" s="360"/>
      <c r="C42" s="340"/>
      <c r="D42" s="179" t="s">
        <v>61</v>
      </c>
      <c r="E42" s="255"/>
      <c r="F42" s="255"/>
      <c r="G42" s="255"/>
      <c r="H42" s="255"/>
      <c r="I42" s="255"/>
      <c r="J42" s="255"/>
      <c r="K42" s="255"/>
      <c r="L42" s="255"/>
      <c r="M42" s="32"/>
      <c r="N42" s="32"/>
      <c r="O42" s="32"/>
      <c r="P42" s="32"/>
      <c r="Q42" s="362" t="str">
        <f>IF((COUNTBLANK(E42:P42)+COUNTBLANK(E43:P43))/2=COUNTBLANK(E42:P42),"","Beide Zeilen!")</f>
        <v/>
      </c>
    </row>
    <row r="43" spans="1:17" x14ac:dyDescent="0.25">
      <c r="A43" s="349"/>
      <c r="B43" s="361"/>
      <c r="C43" s="342"/>
      <c r="D43" s="180" t="s">
        <v>64</v>
      </c>
      <c r="E43" s="256"/>
      <c r="F43" s="256"/>
      <c r="G43" s="256"/>
      <c r="H43" s="256"/>
      <c r="I43" s="256"/>
      <c r="J43" s="256"/>
      <c r="K43" s="256"/>
      <c r="L43" s="256"/>
      <c r="M43" s="40"/>
      <c r="N43" s="40"/>
      <c r="O43" s="40"/>
      <c r="P43" s="40"/>
      <c r="Q43" s="363"/>
    </row>
    <row r="44" spans="1:17" x14ac:dyDescent="0.25">
      <c r="A44" s="347">
        <v>20</v>
      </c>
      <c r="B44" s="360"/>
      <c r="C44" s="340"/>
      <c r="D44" s="179" t="s">
        <v>61</v>
      </c>
      <c r="E44" s="255"/>
      <c r="F44" s="255"/>
      <c r="G44" s="255"/>
      <c r="H44" s="255"/>
      <c r="I44" s="255"/>
      <c r="J44" s="255"/>
      <c r="K44" s="255"/>
      <c r="L44" s="255"/>
      <c r="M44" s="32"/>
      <c r="N44" s="32"/>
      <c r="O44" s="32"/>
      <c r="P44" s="32"/>
      <c r="Q44" s="362" t="str">
        <f>IF((COUNTBLANK(E44:P44)+COUNTBLANK(E45:P45))/2=COUNTBLANK(E44:P44),"","Beide Zeilen!")</f>
        <v/>
      </c>
    </row>
    <row r="45" spans="1:17" x14ac:dyDescent="0.25">
      <c r="A45" s="349"/>
      <c r="B45" s="361"/>
      <c r="C45" s="342"/>
      <c r="D45" s="180" t="s">
        <v>64</v>
      </c>
      <c r="E45" s="256"/>
      <c r="F45" s="256"/>
      <c r="G45" s="256"/>
      <c r="H45" s="256"/>
      <c r="I45" s="256"/>
      <c r="J45" s="256"/>
      <c r="K45" s="256"/>
      <c r="L45" s="256"/>
      <c r="M45" s="40"/>
      <c r="N45" s="40"/>
      <c r="O45" s="40"/>
      <c r="P45" s="40"/>
      <c r="Q45" s="363"/>
    </row>
    <row r="46" spans="1:17" x14ac:dyDescent="0.25">
      <c r="A46" s="347">
        <v>21</v>
      </c>
      <c r="B46" s="360"/>
      <c r="C46" s="340"/>
      <c r="D46" s="179" t="s">
        <v>61</v>
      </c>
      <c r="E46" s="255"/>
      <c r="F46" s="255"/>
      <c r="G46" s="255"/>
      <c r="H46" s="255"/>
      <c r="I46" s="255"/>
      <c r="J46" s="255"/>
      <c r="K46" s="255"/>
      <c r="L46" s="255"/>
      <c r="M46" s="32"/>
      <c r="N46" s="32"/>
      <c r="O46" s="32"/>
      <c r="P46" s="32"/>
      <c r="Q46" s="362" t="str">
        <f>IF((COUNTBLANK(E46:P46)+COUNTBLANK(E47:P47))/2=COUNTBLANK(E46:P46),"","Beide Zeilen!")</f>
        <v/>
      </c>
    </row>
    <row r="47" spans="1:17" x14ac:dyDescent="0.25">
      <c r="A47" s="349"/>
      <c r="B47" s="361"/>
      <c r="C47" s="342"/>
      <c r="D47" s="180" t="s">
        <v>64</v>
      </c>
      <c r="E47" s="256"/>
      <c r="F47" s="256"/>
      <c r="G47" s="256"/>
      <c r="H47" s="256"/>
      <c r="I47" s="256"/>
      <c r="J47" s="256"/>
      <c r="K47" s="256"/>
      <c r="L47" s="256"/>
      <c r="M47" s="40"/>
      <c r="N47" s="40"/>
      <c r="O47" s="40"/>
      <c r="P47" s="40"/>
      <c r="Q47" s="363"/>
    </row>
    <row r="48" spans="1:17" x14ac:dyDescent="0.25">
      <c r="A48" s="347">
        <v>22</v>
      </c>
      <c r="B48" s="360"/>
      <c r="C48" s="340"/>
      <c r="D48" s="179" t="s">
        <v>61</v>
      </c>
      <c r="E48" s="255"/>
      <c r="F48" s="255"/>
      <c r="G48" s="255"/>
      <c r="H48" s="255"/>
      <c r="I48" s="255"/>
      <c r="J48" s="255"/>
      <c r="K48" s="255"/>
      <c r="L48" s="255"/>
      <c r="M48" s="32"/>
      <c r="N48" s="32"/>
      <c r="O48" s="32"/>
      <c r="P48" s="32"/>
      <c r="Q48" s="362" t="str">
        <f>IF((COUNTBLANK(E48:P48)+COUNTBLANK(E49:P49))/2=COUNTBLANK(E48:P48),"","Beide Zeilen!")</f>
        <v/>
      </c>
    </row>
    <row r="49" spans="1:17" x14ac:dyDescent="0.25">
      <c r="A49" s="349"/>
      <c r="B49" s="361"/>
      <c r="C49" s="342"/>
      <c r="D49" s="180" t="s">
        <v>64</v>
      </c>
      <c r="E49" s="256"/>
      <c r="F49" s="256"/>
      <c r="G49" s="256"/>
      <c r="H49" s="256"/>
      <c r="I49" s="256"/>
      <c r="J49" s="256"/>
      <c r="K49" s="256"/>
      <c r="L49" s="256"/>
      <c r="M49" s="40"/>
      <c r="N49" s="40"/>
      <c r="O49" s="40"/>
      <c r="P49" s="40"/>
      <c r="Q49" s="363"/>
    </row>
    <row r="50" spans="1:17" x14ac:dyDescent="0.25">
      <c r="A50" s="347">
        <v>23</v>
      </c>
      <c r="B50" s="360"/>
      <c r="C50" s="340"/>
      <c r="D50" s="179" t="s">
        <v>61</v>
      </c>
      <c r="E50" s="255"/>
      <c r="F50" s="255"/>
      <c r="G50" s="255"/>
      <c r="H50" s="255"/>
      <c r="I50" s="255"/>
      <c r="J50" s="255"/>
      <c r="K50" s="255"/>
      <c r="L50" s="255"/>
      <c r="M50" s="32"/>
      <c r="N50" s="32"/>
      <c r="O50" s="32"/>
      <c r="P50" s="32"/>
      <c r="Q50" s="362" t="str">
        <f>IF((COUNTBLANK(E50:P50)+COUNTBLANK(E51:P51))/2=COUNTBLANK(E50:P50),"","Beide Zeilen!")</f>
        <v/>
      </c>
    </row>
    <row r="51" spans="1:17" x14ac:dyDescent="0.25">
      <c r="A51" s="349"/>
      <c r="B51" s="361"/>
      <c r="C51" s="342"/>
      <c r="D51" s="180" t="s">
        <v>64</v>
      </c>
      <c r="E51" s="256"/>
      <c r="F51" s="256"/>
      <c r="G51" s="256"/>
      <c r="H51" s="256"/>
      <c r="I51" s="256"/>
      <c r="J51" s="256"/>
      <c r="K51" s="256"/>
      <c r="L51" s="256"/>
      <c r="M51" s="40"/>
      <c r="N51" s="40"/>
      <c r="O51" s="40"/>
      <c r="P51" s="40"/>
      <c r="Q51" s="363"/>
    </row>
    <row r="52" spans="1:17" x14ac:dyDescent="0.25">
      <c r="A52" s="347">
        <v>24</v>
      </c>
      <c r="B52" s="360"/>
      <c r="C52" s="340"/>
      <c r="D52" s="179" t="s">
        <v>61</v>
      </c>
      <c r="E52" s="255"/>
      <c r="F52" s="255"/>
      <c r="G52" s="255"/>
      <c r="H52" s="255"/>
      <c r="I52" s="255"/>
      <c r="J52" s="255"/>
      <c r="K52" s="255"/>
      <c r="L52" s="255"/>
      <c r="M52" s="32"/>
      <c r="N52" s="32"/>
      <c r="O52" s="32"/>
      <c r="P52" s="32"/>
      <c r="Q52" s="362" t="str">
        <f>IF((COUNTBLANK(E52:P52)+COUNTBLANK(E53:P53))/2=COUNTBLANK(E52:P52),"","Beide Zeilen!")</f>
        <v/>
      </c>
    </row>
    <row r="53" spans="1:17" x14ac:dyDescent="0.25">
      <c r="A53" s="349"/>
      <c r="B53" s="361"/>
      <c r="C53" s="342"/>
      <c r="D53" s="180" t="s">
        <v>64</v>
      </c>
      <c r="E53" s="256"/>
      <c r="F53" s="256"/>
      <c r="G53" s="256"/>
      <c r="H53" s="256"/>
      <c r="I53" s="256"/>
      <c r="J53" s="256"/>
      <c r="K53" s="256"/>
      <c r="L53" s="256"/>
      <c r="M53" s="40"/>
      <c r="N53" s="40"/>
      <c r="O53" s="40"/>
      <c r="P53" s="40"/>
      <c r="Q53" s="363"/>
    </row>
    <row r="54" spans="1:17" x14ac:dyDescent="0.25">
      <c r="A54" s="347">
        <v>25</v>
      </c>
      <c r="B54" s="360"/>
      <c r="C54" s="340"/>
      <c r="D54" s="179" t="s">
        <v>61</v>
      </c>
      <c r="E54" s="255"/>
      <c r="F54" s="255"/>
      <c r="G54" s="255"/>
      <c r="H54" s="255"/>
      <c r="I54" s="255"/>
      <c r="J54" s="255"/>
      <c r="K54" s="255"/>
      <c r="L54" s="255"/>
      <c r="M54" s="32"/>
      <c r="N54" s="32"/>
      <c r="O54" s="32"/>
      <c r="P54" s="32"/>
      <c r="Q54" s="362" t="str">
        <f>IF((COUNTBLANK(E54:P54)+COUNTBLANK(E55:P55))/2=COUNTBLANK(E54:P54),"","Beide Zeilen!")</f>
        <v/>
      </c>
    </row>
    <row r="55" spans="1:17" x14ac:dyDescent="0.25">
      <c r="A55" s="349"/>
      <c r="B55" s="361"/>
      <c r="C55" s="342"/>
      <c r="D55" s="180" t="s">
        <v>64</v>
      </c>
      <c r="E55" s="256"/>
      <c r="F55" s="256"/>
      <c r="G55" s="256"/>
      <c r="H55" s="256"/>
      <c r="I55" s="256"/>
      <c r="J55" s="256"/>
      <c r="K55" s="256"/>
      <c r="L55" s="256"/>
      <c r="M55" s="40"/>
      <c r="N55" s="40"/>
      <c r="O55" s="40"/>
      <c r="P55" s="40"/>
      <c r="Q55" s="363"/>
    </row>
    <row r="56" spans="1:17" x14ac:dyDescent="0.25">
      <c r="A56" s="347">
        <v>26</v>
      </c>
      <c r="B56" s="360"/>
      <c r="C56" s="340"/>
      <c r="D56" s="179" t="s">
        <v>61</v>
      </c>
      <c r="E56" s="255"/>
      <c r="F56" s="255"/>
      <c r="G56" s="255"/>
      <c r="H56" s="255"/>
      <c r="I56" s="255"/>
      <c r="J56" s="255"/>
      <c r="K56" s="255"/>
      <c r="L56" s="255"/>
      <c r="M56" s="32"/>
      <c r="N56" s="32"/>
      <c r="O56" s="32"/>
      <c r="P56" s="32"/>
      <c r="Q56" s="362" t="str">
        <f>IF((COUNTBLANK(E56:P56)+COUNTBLANK(E57:P57))/2=COUNTBLANK(E56:P56),"","Beide Zeilen!")</f>
        <v/>
      </c>
    </row>
    <row r="57" spans="1:17" x14ac:dyDescent="0.25">
      <c r="A57" s="349"/>
      <c r="B57" s="361"/>
      <c r="C57" s="342"/>
      <c r="D57" s="180" t="s">
        <v>64</v>
      </c>
      <c r="E57" s="256"/>
      <c r="F57" s="256"/>
      <c r="G57" s="256"/>
      <c r="H57" s="256"/>
      <c r="I57" s="256"/>
      <c r="J57" s="256"/>
      <c r="K57" s="256"/>
      <c r="L57" s="256"/>
      <c r="M57" s="40"/>
      <c r="N57" s="40"/>
      <c r="O57" s="40"/>
      <c r="P57" s="40"/>
      <c r="Q57" s="363"/>
    </row>
    <row r="58" spans="1:17" x14ac:dyDescent="0.25">
      <c r="A58" s="347">
        <v>27</v>
      </c>
      <c r="B58" s="360"/>
      <c r="C58" s="340"/>
      <c r="D58" s="179" t="s">
        <v>61</v>
      </c>
      <c r="E58" s="255"/>
      <c r="F58" s="255"/>
      <c r="G58" s="255"/>
      <c r="H58" s="255"/>
      <c r="I58" s="255"/>
      <c r="J58" s="255"/>
      <c r="K58" s="255"/>
      <c r="L58" s="255"/>
      <c r="M58" s="32"/>
      <c r="N58" s="32"/>
      <c r="O58" s="32"/>
      <c r="P58" s="32"/>
      <c r="Q58" s="362" t="str">
        <f>IF((COUNTBLANK(E58:P58)+COUNTBLANK(E59:P59))/2=COUNTBLANK(E58:P58),"","Beide Zeilen!")</f>
        <v/>
      </c>
    </row>
    <row r="59" spans="1:17" x14ac:dyDescent="0.25">
      <c r="A59" s="349"/>
      <c r="B59" s="361"/>
      <c r="C59" s="342"/>
      <c r="D59" s="180" t="s">
        <v>64</v>
      </c>
      <c r="E59" s="256"/>
      <c r="F59" s="256"/>
      <c r="G59" s="256"/>
      <c r="H59" s="256"/>
      <c r="I59" s="256"/>
      <c r="J59" s="256"/>
      <c r="K59" s="256"/>
      <c r="L59" s="256"/>
      <c r="M59" s="40"/>
      <c r="N59" s="40"/>
      <c r="O59" s="40"/>
      <c r="P59" s="40"/>
      <c r="Q59" s="363"/>
    </row>
    <row r="60" spans="1:17" x14ac:dyDescent="0.25">
      <c r="A60" s="347">
        <v>28</v>
      </c>
      <c r="B60" s="360"/>
      <c r="C60" s="340"/>
      <c r="D60" s="179" t="s">
        <v>61</v>
      </c>
      <c r="E60" s="255"/>
      <c r="F60" s="255"/>
      <c r="G60" s="255"/>
      <c r="H60" s="255"/>
      <c r="I60" s="255"/>
      <c r="J60" s="255"/>
      <c r="K60" s="255"/>
      <c r="L60" s="255"/>
      <c r="M60" s="32"/>
      <c r="N60" s="32"/>
      <c r="O60" s="32"/>
      <c r="P60" s="32"/>
      <c r="Q60" s="362" t="str">
        <f>IF((COUNTBLANK(E60:P60)+COUNTBLANK(E61:P61))/2=COUNTBLANK(E60:P60),"","Beide Zeilen!")</f>
        <v/>
      </c>
    </row>
    <row r="61" spans="1:17" x14ac:dyDescent="0.25">
      <c r="A61" s="349"/>
      <c r="B61" s="361"/>
      <c r="C61" s="342"/>
      <c r="D61" s="180" t="s">
        <v>64</v>
      </c>
      <c r="E61" s="256"/>
      <c r="F61" s="256"/>
      <c r="G61" s="256"/>
      <c r="H61" s="256"/>
      <c r="I61" s="256"/>
      <c r="J61" s="256"/>
      <c r="K61" s="256"/>
      <c r="L61" s="256"/>
      <c r="M61" s="40"/>
      <c r="N61" s="40"/>
      <c r="O61" s="40"/>
      <c r="P61" s="40"/>
      <c r="Q61" s="363"/>
    </row>
    <row r="62" spans="1:17" x14ac:dyDescent="0.25">
      <c r="A62" s="347">
        <v>29</v>
      </c>
      <c r="B62" s="360"/>
      <c r="C62" s="340"/>
      <c r="D62" s="179" t="s">
        <v>61</v>
      </c>
      <c r="E62" s="255"/>
      <c r="F62" s="255"/>
      <c r="G62" s="255"/>
      <c r="H62" s="255"/>
      <c r="I62" s="255"/>
      <c r="J62" s="255"/>
      <c r="K62" s="255"/>
      <c r="L62" s="255"/>
      <c r="M62" s="32"/>
      <c r="N62" s="32"/>
      <c r="O62" s="32"/>
      <c r="P62" s="32"/>
      <c r="Q62" s="362" t="str">
        <f>IF((COUNTBLANK(E62:P62)+COUNTBLANK(E63:P63))/2=COUNTBLANK(E62:P62),"","Beide Zeilen!")</f>
        <v/>
      </c>
    </row>
    <row r="63" spans="1:17" x14ac:dyDescent="0.25">
      <c r="A63" s="349"/>
      <c r="B63" s="361"/>
      <c r="C63" s="342"/>
      <c r="D63" s="180" t="s">
        <v>64</v>
      </c>
      <c r="E63" s="256"/>
      <c r="F63" s="256"/>
      <c r="G63" s="256"/>
      <c r="H63" s="256"/>
      <c r="I63" s="256"/>
      <c r="J63" s="256"/>
      <c r="K63" s="256"/>
      <c r="L63" s="256"/>
      <c r="M63" s="40"/>
      <c r="N63" s="40"/>
      <c r="O63" s="40"/>
      <c r="P63" s="40"/>
      <c r="Q63" s="363"/>
    </row>
    <row r="64" spans="1:17" x14ac:dyDescent="0.25">
      <c r="A64" s="347">
        <v>30</v>
      </c>
      <c r="B64" s="360"/>
      <c r="C64" s="340"/>
      <c r="D64" s="179" t="s">
        <v>61</v>
      </c>
      <c r="E64" s="255"/>
      <c r="F64" s="255"/>
      <c r="G64" s="255"/>
      <c r="H64" s="255"/>
      <c r="I64" s="255"/>
      <c r="J64" s="255"/>
      <c r="K64" s="255"/>
      <c r="L64" s="255"/>
      <c r="M64" s="32"/>
      <c r="N64" s="32"/>
      <c r="O64" s="32"/>
      <c r="P64" s="32"/>
      <c r="Q64" s="362" t="str">
        <f>IF((COUNTBLANK(E64:P64)+COUNTBLANK(E65:P65))/2=COUNTBLANK(E64:P64),"","Beide Zeilen!")</f>
        <v/>
      </c>
    </row>
    <row r="65" spans="1:17" x14ac:dyDescent="0.25">
      <c r="A65" s="349"/>
      <c r="B65" s="361"/>
      <c r="C65" s="342"/>
      <c r="D65" s="180" t="s">
        <v>64</v>
      </c>
      <c r="E65" s="256"/>
      <c r="F65" s="256"/>
      <c r="G65" s="256"/>
      <c r="H65" s="256"/>
      <c r="I65" s="256"/>
      <c r="J65" s="256"/>
      <c r="K65" s="256"/>
      <c r="L65" s="256"/>
      <c r="M65" s="40"/>
      <c r="N65" s="40"/>
      <c r="O65" s="40"/>
      <c r="P65" s="40"/>
      <c r="Q65" s="363"/>
    </row>
    <row r="66" spans="1:17" x14ac:dyDescent="0.25">
      <c r="A66" s="347">
        <v>31</v>
      </c>
      <c r="B66" s="360"/>
      <c r="C66" s="340"/>
      <c r="D66" s="179" t="s">
        <v>61</v>
      </c>
      <c r="E66" s="255"/>
      <c r="F66" s="255"/>
      <c r="G66" s="255"/>
      <c r="H66" s="255"/>
      <c r="I66" s="255"/>
      <c r="J66" s="255"/>
      <c r="K66" s="255"/>
      <c r="L66" s="255"/>
      <c r="M66" s="32"/>
      <c r="N66" s="32"/>
      <c r="O66" s="32"/>
      <c r="P66" s="32"/>
      <c r="Q66" s="362" t="str">
        <f>IF((COUNTBLANK(E66:P66)+COUNTBLANK(E67:P67))/2=COUNTBLANK(E66:P66),"","Beide Zeilen!")</f>
        <v/>
      </c>
    </row>
    <row r="67" spans="1:17" x14ac:dyDescent="0.25">
      <c r="A67" s="349"/>
      <c r="B67" s="361"/>
      <c r="C67" s="342"/>
      <c r="D67" s="180" t="s">
        <v>64</v>
      </c>
      <c r="E67" s="256"/>
      <c r="F67" s="256"/>
      <c r="G67" s="256"/>
      <c r="H67" s="256"/>
      <c r="I67" s="256"/>
      <c r="J67" s="256"/>
      <c r="K67" s="256"/>
      <c r="L67" s="256"/>
      <c r="M67" s="40"/>
      <c r="N67" s="40"/>
      <c r="O67" s="40"/>
      <c r="P67" s="40"/>
      <c r="Q67" s="363"/>
    </row>
    <row r="68" spans="1:17" x14ac:dyDescent="0.25">
      <c r="A68" s="347">
        <v>32</v>
      </c>
      <c r="B68" s="360"/>
      <c r="C68" s="340"/>
      <c r="D68" s="179" t="s">
        <v>61</v>
      </c>
      <c r="E68" s="255"/>
      <c r="F68" s="255"/>
      <c r="G68" s="255"/>
      <c r="H68" s="255"/>
      <c r="I68" s="255"/>
      <c r="J68" s="255"/>
      <c r="K68" s="255"/>
      <c r="L68" s="255"/>
      <c r="M68" s="32"/>
      <c r="N68" s="32"/>
      <c r="O68" s="32"/>
      <c r="P68" s="32"/>
      <c r="Q68" s="362" t="str">
        <f>IF((COUNTBLANK(E68:P68)+COUNTBLANK(E69:P69))/2=COUNTBLANK(E68:P68),"","Beide Zeilen!")</f>
        <v/>
      </c>
    </row>
    <row r="69" spans="1:17" x14ac:dyDescent="0.25">
      <c r="A69" s="349"/>
      <c r="B69" s="361"/>
      <c r="C69" s="342"/>
      <c r="D69" s="180" t="s">
        <v>64</v>
      </c>
      <c r="E69" s="256"/>
      <c r="F69" s="256"/>
      <c r="G69" s="256"/>
      <c r="H69" s="256"/>
      <c r="I69" s="256"/>
      <c r="J69" s="256"/>
      <c r="K69" s="256"/>
      <c r="L69" s="256"/>
      <c r="M69" s="40"/>
      <c r="N69" s="40"/>
      <c r="O69" s="40"/>
      <c r="P69" s="40"/>
      <c r="Q69" s="363"/>
    </row>
    <row r="70" spans="1:17" x14ac:dyDescent="0.25">
      <c r="A70" s="347">
        <v>33</v>
      </c>
      <c r="B70" s="360"/>
      <c r="C70" s="340"/>
      <c r="D70" s="179" t="s">
        <v>61</v>
      </c>
      <c r="E70" s="255"/>
      <c r="F70" s="255"/>
      <c r="G70" s="255"/>
      <c r="H70" s="255"/>
      <c r="I70" s="255"/>
      <c r="J70" s="255"/>
      <c r="K70" s="255"/>
      <c r="L70" s="255"/>
      <c r="M70" s="32"/>
      <c r="N70" s="32"/>
      <c r="O70" s="32"/>
      <c r="P70" s="32"/>
      <c r="Q70" s="362" t="str">
        <f>IF((COUNTBLANK(E70:P70)+COUNTBLANK(E71:P71))/2=COUNTBLANK(E70:P70),"","Beide Zeilen!")</f>
        <v/>
      </c>
    </row>
    <row r="71" spans="1:17" x14ac:dyDescent="0.25">
      <c r="A71" s="349"/>
      <c r="B71" s="361"/>
      <c r="C71" s="342"/>
      <c r="D71" s="180" t="s">
        <v>64</v>
      </c>
      <c r="E71" s="256"/>
      <c r="F71" s="256"/>
      <c r="G71" s="256"/>
      <c r="H71" s="256"/>
      <c r="I71" s="256"/>
      <c r="J71" s="256"/>
      <c r="K71" s="256"/>
      <c r="L71" s="256"/>
      <c r="M71" s="40"/>
      <c r="N71" s="40"/>
      <c r="O71" s="40"/>
      <c r="P71" s="40"/>
      <c r="Q71" s="363"/>
    </row>
    <row r="72" spans="1:17" x14ac:dyDescent="0.25">
      <c r="A72" s="347">
        <v>34</v>
      </c>
      <c r="B72" s="360"/>
      <c r="C72" s="340"/>
      <c r="D72" s="179" t="s">
        <v>61</v>
      </c>
      <c r="E72" s="255"/>
      <c r="F72" s="255"/>
      <c r="G72" s="255"/>
      <c r="H72" s="255"/>
      <c r="I72" s="255"/>
      <c r="J72" s="255"/>
      <c r="K72" s="255"/>
      <c r="L72" s="255"/>
      <c r="M72" s="32"/>
      <c r="N72" s="32"/>
      <c r="O72" s="32"/>
      <c r="P72" s="32"/>
      <c r="Q72" s="362" t="str">
        <f>IF((COUNTBLANK(E72:P72)+COUNTBLANK(E73:P73))/2=COUNTBLANK(E72:P72),"","Beide Zeilen!")</f>
        <v/>
      </c>
    </row>
    <row r="73" spans="1:17" x14ac:dyDescent="0.25">
      <c r="A73" s="349"/>
      <c r="B73" s="361"/>
      <c r="C73" s="342"/>
      <c r="D73" s="180" t="s">
        <v>64</v>
      </c>
      <c r="E73" s="256"/>
      <c r="F73" s="256"/>
      <c r="G73" s="256"/>
      <c r="H73" s="256"/>
      <c r="I73" s="256"/>
      <c r="J73" s="256"/>
      <c r="K73" s="256"/>
      <c r="L73" s="256"/>
      <c r="M73" s="40"/>
      <c r="N73" s="40"/>
      <c r="O73" s="40"/>
      <c r="P73" s="40"/>
      <c r="Q73" s="363"/>
    </row>
    <row r="74" spans="1:17" x14ac:dyDescent="0.25">
      <c r="A74" s="347">
        <v>35</v>
      </c>
      <c r="B74" s="360"/>
      <c r="C74" s="340"/>
      <c r="D74" s="179" t="s">
        <v>61</v>
      </c>
      <c r="E74" s="255"/>
      <c r="F74" s="255"/>
      <c r="G74" s="255"/>
      <c r="H74" s="255"/>
      <c r="I74" s="255"/>
      <c r="J74" s="255"/>
      <c r="K74" s="255"/>
      <c r="L74" s="255"/>
      <c r="M74" s="32"/>
      <c r="N74" s="32"/>
      <c r="O74" s="32"/>
      <c r="P74" s="32"/>
      <c r="Q74" s="362" t="str">
        <f>IF((COUNTBLANK(E74:P74)+COUNTBLANK(E75:P75))/2=COUNTBLANK(E74:P74),"","Beide Zeilen!")</f>
        <v/>
      </c>
    </row>
    <row r="75" spans="1:17" x14ac:dyDescent="0.25">
      <c r="A75" s="349"/>
      <c r="B75" s="361"/>
      <c r="C75" s="342"/>
      <c r="D75" s="180" t="s">
        <v>64</v>
      </c>
      <c r="E75" s="256"/>
      <c r="F75" s="256"/>
      <c r="G75" s="256"/>
      <c r="H75" s="256"/>
      <c r="I75" s="256"/>
      <c r="J75" s="256"/>
      <c r="K75" s="256"/>
      <c r="L75" s="256"/>
      <c r="M75" s="40"/>
      <c r="N75" s="40"/>
      <c r="O75" s="40"/>
      <c r="P75" s="40"/>
      <c r="Q75" s="363"/>
    </row>
    <row r="76" spans="1:17" x14ac:dyDescent="0.25">
      <c r="A76" s="347">
        <v>36</v>
      </c>
      <c r="B76" s="360"/>
      <c r="C76" s="340"/>
      <c r="D76" s="179" t="s">
        <v>61</v>
      </c>
      <c r="E76" s="255"/>
      <c r="F76" s="255"/>
      <c r="G76" s="255"/>
      <c r="H76" s="255"/>
      <c r="I76" s="255"/>
      <c r="J76" s="255"/>
      <c r="K76" s="255"/>
      <c r="L76" s="255"/>
      <c r="M76" s="32"/>
      <c r="N76" s="32"/>
      <c r="O76" s="32"/>
      <c r="P76" s="32"/>
      <c r="Q76" s="362" t="str">
        <f>IF((COUNTBLANK(E76:P76)+COUNTBLANK(E77:P77))/2=COUNTBLANK(E76:P76),"","Beide Zeilen!")</f>
        <v/>
      </c>
    </row>
    <row r="77" spans="1:17" x14ac:dyDescent="0.25">
      <c r="A77" s="349"/>
      <c r="B77" s="361"/>
      <c r="C77" s="342"/>
      <c r="D77" s="180" t="s">
        <v>64</v>
      </c>
      <c r="E77" s="256"/>
      <c r="F77" s="256"/>
      <c r="G77" s="256"/>
      <c r="H77" s="256"/>
      <c r="I77" s="256"/>
      <c r="J77" s="256"/>
      <c r="K77" s="256"/>
      <c r="L77" s="256"/>
      <c r="M77" s="40"/>
      <c r="N77" s="40"/>
      <c r="O77" s="40"/>
      <c r="P77" s="40"/>
      <c r="Q77" s="363"/>
    </row>
    <row r="78" spans="1:17" x14ac:dyDescent="0.25">
      <c r="A78" s="347">
        <v>37</v>
      </c>
      <c r="B78" s="360"/>
      <c r="C78" s="340"/>
      <c r="D78" s="179" t="s">
        <v>61</v>
      </c>
      <c r="E78" s="255"/>
      <c r="F78" s="255"/>
      <c r="G78" s="255"/>
      <c r="H78" s="255"/>
      <c r="I78" s="255"/>
      <c r="J78" s="255"/>
      <c r="K78" s="255"/>
      <c r="L78" s="255"/>
      <c r="M78" s="32"/>
      <c r="N78" s="32"/>
      <c r="O78" s="32"/>
      <c r="P78" s="32"/>
      <c r="Q78" s="362" t="str">
        <f>IF((COUNTBLANK(E78:P78)+COUNTBLANK(E79:P79))/2=COUNTBLANK(E78:P78),"","Beide Zeilen!")</f>
        <v/>
      </c>
    </row>
    <row r="79" spans="1:17" x14ac:dyDescent="0.25">
      <c r="A79" s="349"/>
      <c r="B79" s="361"/>
      <c r="C79" s="342"/>
      <c r="D79" s="180" t="s">
        <v>64</v>
      </c>
      <c r="E79" s="256"/>
      <c r="F79" s="256"/>
      <c r="G79" s="256"/>
      <c r="H79" s="256"/>
      <c r="I79" s="256"/>
      <c r="J79" s="256"/>
      <c r="K79" s="256"/>
      <c r="L79" s="256"/>
      <c r="M79" s="40"/>
      <c r="N79" s="40"/>
      <c r="O79" s="40"/>
      <c r="P79" s="40"/>
      <c r="Q79" s="363"/>
    </row>
    <row r="80" spans="1:17" x14ac:dyDescent="0.25">
      <c r="A80" s="347">
        <v>38</v>
      </c>
      <c r="B80" s="360"/>
      <c r="C80" s="340"/>
      <c r="D80" s="179" t="s">
        <v>61</v>
      </c>
      <c r="E80" s="255"/>
      <c r="F80" s="255"/>
      <c r="G80" s="255"/>
      <c r="H80" s="255"/>
      <c r="I80" s="255"/>
      <c r="J80" s="255"/>
      <c r="K80" s="255"/>
      <c r="L80" s="255"/>
      <c r="M80" s="32"/>
      <c r="N80" s="32"/>
      <c r="O80" s="32"/>
      <c r="P80" s="32"/>
      <c r="Q80" s="362" t="str">
        <f>IF((COUNTBLANK(E80:P80)+COUNTBLANK(E81:P81))/2=COUNTBLANK(E80:P80),"","Beide Zeilen!")</f>
        <v/>
      </c>
    </row>
    <row r="81" spans="1:17" x14ac:dyDescent="0.25">
      <c r="A81" s="349"/>
      <c r="B81" s="361"/>
      <c r="C81" s="342"/>
      <c r="D81" s="180" t="s">
        <v>64</v>
      </c>
      <c r="E81" s="256"/>
      <c r="F81" s="256"/>
      <c r="G81" s="256"/>
      <c r="H81" s="256"/>
      <c r="I81" s="256"/>
      <c r="J81" s="256"/>
      <c r="K81" s="256"/>
      <c r="L81" s="256"/>
      <c r="M81" s="40"/>
      <c r="N81" s="40"/>
      <c r="O81" s="40"/>
      <c r="P81" s="40"/>
      <c r="Q81" s="363"/>
    </row>
    <row r="82" spans="1:17" x14ac:dyDescent="0.25">
      <c r="A82" s="347">
        <v>39</v>
      </c>
      <c r="B82" s="360"/>
      <c r="C82" s="340"/>
      <c r="D82" s="179" t="s">
        <v>61</v>
      </c>
      <c r="E82" s="255"/>
      <c r="F82" s="255"/>
      <c r="G82" s="255"/>
      <c r="H82" s="255"/>
      <c r="I82" s="255"/>
      <c r="J82" s="255"/>
      <c r="K82" s="255"/>
      <c r="L82" s="255"/>
      <c r="M82" s="32"/>
      <c r="N82" s="32"/>
      <c r="O82" s="32"/>
      <c r="P82" s="32"/>
      <c r="Q82" s="362" t="str">
        <f>IF((COUNTBLANK(E82:P82)+COUNTBLANK(E83:P83))/2=COUNTBLANK(E82:P82),"","Beide Zeilen!")</f>
        <v/>
      </c>
    </row>
    <row r="83" spans="1:17" x14ac:dyDescent="0.25">
      <c r="A83" s="349"/>
      <c r="B83" s="361"/>
      <c r="C83" s="342"/>
      <c r="D83" s="180" t="s">
        <v>64</v>
      </c>
      <c r="E83" s="256"/>
      <c r="F83" s="256"/>
      <c r="G83" s="256"/>
      <c r="H83" s="256"/>
      <c r="I83" s="256"/>
      <c r="J83" s="256"/>
      <c r="K83" s="256"/>
      <c r="L83" s="256"/>
      <c r="M83" s="40"/>
      <c r="N83" s="40"/>
      <c r="O83" s="40"/>
      <c r="P83" s="40"/>
      <c r="Q83" s="363"/>
    </row>
    <row r="84" spans="1:17" x14ac:dyDescent="0.25">
      <c r="A84" s="347">
        <v>40</v>
      </c>
      <c r="B84" s="360"/>
      <c r="C84" s="340"/>
      <c r="D84" s="179" t="s">
        <v>61</v>
      </c>
      <c r="E84" s="255"/>
      <c r="F84" s="255"/>
      <c r="G84" s="255"/>
      <c r="H84" s="255"/>
      <c r="I84" s="255"/>
      <c r="J84" s="255"/>
      <c r="K84" s="255"/>
      <c r="L84" s="255"/>
      <c r="M84" s="32"/>
      <c r="N84" s="32"/>
      <c r="O84" s="32"/>
      <c r="P84" s="32"/>
      <c r="Q84" s="362" t="str">
        <f>IF((COUNTBLANK(E84:P84)+COUNTBLANK(E85:P85))/2=COUNTBLANK(E84:P84),"","Beide Zeilen!")</f>
        <v/>
      </c>
    </row>
    <row r="85" spans="1:17" x14ac:dyDescent="0.25">
      <c r="A85" s="349"/>
      <c r="B85" s="361"/>
      <c r="C85" s="342"/>
      <c r="D85" s="180" t="s">
        <v>64</v>
      </c>
      <c r="E85" s="256"/>
      <c r="F85" s="256"/>
      <c r="G85" s="256"/>
      <c r="H85" s="256"/>
      <c r="I85" s="256"/>
      <c r="J85" s="256"/>
      <c r="K85" s="256"/>
      <c r="L85" s="256"/>
      <c r="M85" s="40"/>
      <c r="N85" s="40"/>
      <c r="O85" s="40"/>
      <c r="P85" s="40"/>
      <c r="Q85" s="363"/>
    </row>
    <row r="86" spans="1:17" x14ac:dyDescent="0.25">
      <c r="A86" s="347">
        <v>41</v>
      </c>
      <c r="B86" s="360"/>
      <c r="C86" s="340"/>
      <c r="D86" s="179" t="s">
        <v>61</v>
      </c>
      <c r="E86" s="255"/>
      <c r="F86" s="255"/>
      <c r="G86" s="255"/>
      <c r="H86" s="255"/>
      <c r="I86" s="255"/>
      <c r="J86" s="255"/>
      <c r="K86" s="255"/>
      <c r="L86" s="255"/>
      <c r="M86" s="32"/>
      <c r="N86" s="32"/>
      <c r="O86" s="32"/>
      <c r="P86" s="32"/>
      <c r="Q86" s="362" t="str">
        <f>IF((COUNTBLANK(E86:P86)+COUNTBLANK(E87:P87))/2=COUNTBLANK(E86:P86),"","Beide Zeilen!")</f>
        <v/>
      </c>
    </row>
    <row r="87" spans="1:17" x14ac:dyDescent="0.25">
      <c r="A87" s="349"/>
      <c r="B87" s="361"/>
      <c r="C87" s="342"/>
      <c r="D87" s="180" t="s">
        <v>64</v>
      </c>
      <c r="E87" s="256"/>
      <c r="F87" s="256"/>
      <c r="G87" s="256"/>
      <c r="H87" s="256"/>
      <c r="I87" s="256"/>
      <c r="J87" s="256"/>
      <c r="K87" s="256"/>
      <c r="L87" s="256"/>
      <c r="M87" s="40"/>
      <c r="N87" s="40"/>
      <c r="O87" s="40"/>
      <c r="P87" s="40"/>
      <c r="Q87" s="363"/>
    </row>
    <row r="88" spans="1:17" x14ac:dyDescent="0.25">
      <c r="A88" s="347">
        <v>42</v>
      </c>
      <c r="B88" s="360"/>
      <c r="C88" s="340"/>
      <c r="D88" s="179" t="s">
        <v>61</v>
      </c>
      <c r="E88" s="255"/>
      <c r="F88" s="255"/>
      <c r="G88" s="255"/>
      <c r="H88" s="255"/>
      <c r="I88" s="255"/>
      <c r="J88" s="255"/>
      <c r="K88" s="255"/>
      <c r="L88" s="255"/>
      <c r="M88" s="32"/>
      <c r="N88" s="32"/>
      <c r="O88" s="32"/>
      <c r="P88" s="32"/>
      <c r="Q88" s="362" t="str">
        <f>IF((COUNTBLANK(E88:P88)+COUNTBLANK(E89:P89))/2=COUNTBLANK(E88:P88),"","Beide Zeilen!")</f>
        <v/>
      </c>
    </row>
    <row r="89" spans="1:17" x14ac:dyDescent="0.25">
      <c r="A89" s="349"/>
      <c r="B89" s="361"/>
      <c r="C89" s="342"/>
      <c r="D89" s="180" t="s">
        <v>64</v>
      </c>
      <c r="E89" s="256"/>
      <c r="F89" s="256"/>
      <c r="G89" s="256"/>
      <c r="H89" s="256"/>
      <c r="I89" s="256"/>
      <c r="J89" s="256"/>
      <c r="K89" s="256"/>
      <c r="L89" s="256"/>
      <c r="M89" s="40"/>
      <c r="N89" s="40"/>
      <c r="O89" s="40"/>
      <c r="P89" s="40"/>
      <c r="Q89" s="363"/>
    </row>
    <row r="90" spans="1:17" x14ac:dyDescent="0.25">
      <c r="A90" s="347">
        <v>43</v>
      </c>
      <c r="B90" s="360"/>
      <c r="C90" s="340"/>
      <c r="D90" s="179" t="s">
        <v>61</v>
      </c>
      <c r="E90" s="255"/>
      <c r="F90" s="255"/>
      <c r="G90" s="255"/>
      <c r="H90" s="255"/>
      <c r="I90" s="255"/>
      <c r="J90" s="255"/>
      <c r="K90" s="255"/>
      <c r="L90" s="255"/>
      <c r="M90" s="32"/>
      <c r="N90" s="32"/>
      <c r="O90" s="32"/>
      <c r="P90" s="32"/>
      <c r="Q90" s="362" t="str">
        <f>IF((COUNTBLANK(E90:P90)+COUNTBLANK(E91:P91))/2=COUNTBLANK(E90:P90),"","Beide Zeilen!")</f>
        <v/>
      </c>
    </row>
    <row r="91" spans="1:17" x14ac:dyDescent="0.25">
      <c r="A91" s="349"/>
      <c r="B91" s="361"/>
      <c r="C91" s="342"/>
      <c r="D91" s="180" t="s">
        <v>64</v>
      </c>
      <c r="E91" s="256"/>
      <c r="F91" s="256"/>
      <c r="G91" s="256"/>
      <c r="H91" s="256"/>
      <c r="I91" s="256"/>
      <c r="J91" s="256"/>
      <c r="K91" s="256"/>
      <c r="L91" s="256"/>
      <c r="M91" s="40"/>
      <c r="N91" s="40"/>
      <c r="O91" s="40"/>
      <c r="P91" s="40"/>
      <c r="Q91" s="363"/>
    </row>
    <row r="92" spans="1:17" x14ac:dyDescent="0.25">
      <c r="A92" s="347">
        <v>44</v>
      </c>
      <c r="B92" s="360"/>
      <c r="C92" s="340"/>
      <c r="D92" s="179" t="s">
        <v>61</v>
      </c>
      <c r="E92" s="255"/>
      <c r="F92" s="255"/>
      <c r="G92" s="255"/>
      <c r="H92" s="255"/>
      <c r="I92" s="255"/>
      <c r="J92" s="255"/>
      <c r="K92" s="255"/>
      <c r="L92" s="255"/>
      <c r="M92" s="32"/>
      <c r="N92" s="32"/>
      <c r="O92" s="32"/>
      <c r="P92" s="32"/>
      <c r="Q92" s="362" t="str">
        <f>IF((COUNTBLANK(E92:P92)+COUNTBLANK(E93:P93))/2=COUNTBLANK(E92:P92),"","Beide Zeilen!")</f>
        <v/>
      </c>
    </row>
    <row r="93" spans="1:17" x14ac:dyDescent="0.25">
      <c r="A93" s="349"/>
      <c r="B93" s="361"/>
      <c r="C93" s="342"/>
      <c r="D93" s="180" t="s">
        <v>64</v>
      </c>
      <c r="E93" s="256"/>
      <c r="F93" s="256"/>
      <c r="G93" s="256"/>
      <c r="H93" s="256"/>
      <c r="I93" s="256"/>
      <c r="J93" s="256"/>
      <c r="K93" s="256"/>
      <c r="L93" s="256"/>
      <c r="M93" s="40"/>
      <c r="N93" s="40"/>
      <c r="O93" s="40"/>
      <c r="P93" s="40"/>
      <c r="Q93" s="363"/>
    </row>
    <row r="94" spans="1:17" x14ac:dyDescent="0.25">
      <c r="A94" s="347">
        <v>45</v>
      </c>
      <c r="B94" s="360"/>
      <c r="C94" s="340"/>
      <c r="D94" s="179" t="s">
        <v>61</v>
      </c>
      <c r="E94" s="255"/>
      <c r="F94" s="255"/>
      <c r="G94" s="255"/>
      <c r="H94" s="255"/>
      <c r="I94" s="255"/>
      <c r="J94" s="255"/>
      <c r="K94" s="255"/>
      <c r="L94" s="255"/>
      <c r="M94" s="32"/>
      <c r="N94" s="32"/>
      <c r="O94" s="32"/>
      <c r="P94" s="32"/>
      <c r="Q94" s="362" t="str">
        <f>IF((COUNTBLANK(E94:P94)+COUNTBLANK(E95:P95))/2=COUNTBLANK(E94:P94),"","Beide Zeilen!")</f>
        <v/>
      </c>
    </row>
    <row r="95" spans="1:17" x14ac:dyDescent="0.25">
      <c r="A95" s="349"/>
      <c r="B95" s="361"/>
      <c r="C95" s="342"/>
      <c r="D95" s="180" t="s">
        <v>64</v>
      </c>
      <c r="E95" s="256"/>
      <c r="F95" s="256"/>
      <c r="G95" s="256"/>
      <c r="H95" s="256"/>
      <c r="I95" s="256"/>
      <c r="J95" s="256"/>
      <c r="K95" s="256"/>
      <c r="L95" s="256"/>
      <c r="M95" s="40"/>
      <c r="N95" s="40"/>
      <c r="O95" s="40"/>
      <c r="P95" s="40"/>
      <c r="Q95" s="363"/>
    </row>
    <row r="96" spans="1:17" x14ac:dyDescent="0.25">
      <c r="A96" s="347">
        <v>46</v>
      </c>
      <c r="B96" s="360"/>
      <c r="C96" s="340"/>
      <c r="D96" s="179" t="s">
        <v>61</v>
      </c>
      <c r="E96" s="255"/>
      <c r="F96" s="255"/>
      <c r="G96" s="255"/>
      <c r="H96" s="255"/>
      <c r="I96" s="255"/>
      <c r="J96" s="255"/>
      <c r="K96" s="255"/>
      <c r="L96" s="255"/>
      <c r="M96" s="32"/>
      <c r="N96" s="32"/>
      <c r="O96" s="32"/>
      <c r="P96" s="32"/>
      <c r="Q96" s="362" t="str">
        <f>IF((COUNTBLANK(E96:P96)+COUNTBLANK(E97:P97))/2=COUNTBLANK(E96:P96),"","Beide Zeilen!")</f>
        <v/>
      </c>
    </row>
    <row r="97" spans="1:17" x14ac:dyDescent="0.25">
      <c r="A97" s="349"/>
      <c r="B97" s="361"/>
      <c r="C97" s="342"/>
      <c r="D97" s="180" t="s">
        <v>64</v>
      </c>
      <c r="E97" s="256"/>
      <c r="F97" s="256"/>
      <c r="G97" s="256"/>
      <c r="H97" s="256"/>
      <c r="I97" s="256"/>
      <c r="J97" s="256"/>
      <c r="K97" s="256"/>
      <c r="L97" s="256"/>
      <c r="M97" s="40"/>
      <c r="N97" s="40"/>
      <c r="O97" s="40"/>
      <c r="P97" s="40"/>
      <c r="Q97" s="363"/>
    </row>
    <row r="98" spans="1:17" x14ac:dyDescent="0.25">
      <c r="A98" s="347">
        <v>47</v>
      </c>
      <c r="B98" s="360"/>
      <c r="C98" s="340"/>
      <c r="D98" s="179" t="s">
        <v>61</v>
      </c>
      <c r="E98" s="255"/>
      <c r="F98" s="255"/>
      <c r="G98" s="255"/>
      <c r="H98" s="255"/>
      <c r="I98" s="255"/>
      <c r="J98" s="255"/>
      <c r="K98" s="255"/>
      <c r="L98" s="255"/>
      <c r="M98" s="32"/>
      <c r="N98" s="32"/>
      <c r="O98" s="32"/>
      <c r="P98" s="32"/>
      <c r="Q98" s="362" t="str">
        <f>IF((COUNTBLANK(E98:P98)+COUNTBLANK(E99:P99))/2=COUNTBLANK(E98:P98),"","Beide Zeilen!")</f>
        <v/>
      </c>
    </row>
    <row r="99" spans="1:17" x14ac:dyDescent="0.25">
      <c r="A99" s="349"/>
      <c r="B99" s="361"/>
      <c r="C99" s="342"/>
      <c r="D99" s="180" t="s">
        <v>64</v>
      </c>
      <c r="E99" s="256"/>
      <c r="F99" s="256"/>
      <c r="G99" s="256"/>
      <c r="H99" s="256"/>
      <c r="I99" s="256"/>
      <c r="J99" s="256"/>
      <c r="K99" s="256"/>
      <c r="L99" s="256"/>
      <c r="M99" s="40"/>
      <c r="N99" s="40"/>
      <c r="O99" s="40"/>
      <c r="P99" s="40"/>
      <c r="Q99" s="363"/>
    </row>
    <row r="100" spans="1:17" x14ac:dyDescent="0.25">
      <c r="A100" s="347">
        <v>48</v>
      </c>
      <c r="B100" s="360"/>
      <c r="C100" s="340"/>
      <c r="D100" s="179" t="s">
        <v>61</v>
      </c>
      <c r="E100" s="255"/>
      <c r="F100" s="255"/>
      <c r="G100" s="255"/>
      <c r="H100" s="255"/>
      <c r="I100" s="255"/>
      <c r="J100" s="255"/>
      <c r="K100" s="255"/>
      <c r="L100" s="255"/>
      <c r="M100" s="32"/>
      <c r="N100" s="32"/>
      <c r="O100" s="32"/>
      <c r="P100" s="32"/>
      <c r="Q100" s="362" t="str">
        <f>IF((COUNTBLANK(E100:P100)+COUNTBLANK(E101:P101))/2=COUNTBLANK(E100:P100),"","Beide Zeilen!")</f>
        <v/>
      </c>
    </row>
    <row r="101" spans="1:17" x14ac:dyDescent="0.25">
      <c r="A101" s="349"/>
      <c r="B101" s="361"/>
      <c r="C101" s="342"/>
      <c r="D101" s="180" t="s">
        <v>64</v>
      </c>
      <c r="E101" s="256"/>
      <c r="F101" s="256"/>
      <c r="G101" s="256"/>
      <c r="H101" s="256"/>
      <c r="I101" s="256"/>
      <c r="J101" s="256"/>
      <c r="K101" s="256"/>
      <c r="L101" s="256"/>
      <c r="M101" s="40"/>
      <c r="N101" s="40"/>
      <c r="O101" s="40"/>
      <c r="P101" s="40"/>
      <c r="Q101" s="363"/>
    </row>
    <row r="102" spans="1:17" x14ac:dyDescent="0.25">
      <c r="A102" s="347">
        <v>49</v>
      </c>
      <c r="B102" s="360"/>
      <c r="C102" s="340"/>
      <c r="D102" s="179" t="s">
        <v>61</v>
      </c>
      <c r="E102" s="255"/>
      <c r="F102" s="255"/>
      <c r="G102" s="255"/>
      <c r="H102" s="255"/>
      <c r="I102" s="255"/>
      <c r="J102" s="255"/>
      <c r="K102" s="255"/>
      <c r="L102" s="255"/>
      <c r="M102" s="32"/>
      <c r="N102" s="32"/>
      <c r="O102" s="32"/>
      <c r="P102" s="32"/>
      <c r="Q102" s="362" t="str">
        <f>IF((COUNTBLANK(E102:P102)+COUNTBLANK(E103:P103))/2=COUNTBLANK(E102:P102),"","Beide Zeilen!")</f>
        <v/>
      </c>
    </row>
    <row r="103" spans="1:17" x14ac:dyDescent="0.25">
      <c r="A103" s="349"/>
      <c r="B103" s="361"/>
      <c r="C103" s="342"/>
      <c r="D103" s="180" t="s">
        <v>64</v>
      </c>
      <c r="E103" s="256"/>
      <c r="F103" s="256"/>
      <c r="G103" s="256"/>
      <c r="H103" s="256"/>
      <c r="I103" s="256"/>
      <c r="J103" s="256"/>
      <c r="K103" s="256"/>
      <c r="L103" s="256"/>
      <c r="M103" s="40"/>
      <c r="N103" s="40"/>
      <c r="O103" s="40"/>
      <c r="P103" s="40"/>
      <c r="Q103" s="363"/>
    </row>
    <row r="104" spans="1:17" x14ac:dyDescent="0.25">
      <c r="A104" s="347">
        <v>50</v>
      </c>
      <c r="B104" s="360"/>
      <c r="C104" s="340"/>
      <c r="D104" s="179" t="s">
        <v>61</v>
      </c>
      <c r="E104" s="255"/>
      <c r="F104" s="255"/>
      <c r="G104" s="255"/>
      <c r="H104" s="255"/>
      <c r="I104" s="255"/>
      <c r="J104" s="255"/>
      <c r="K104" s="255"/>
      <c r="L104" s="255"/>
      <c r="M104" s="32"/>
      <c r="N104" s="32"/>
      <c r="O104" s="32"/>
      <c r="P104" s="32"/>
      <c r="Q104" s="362" t="str">
        <f>IF((COUNTBLANK(E104:P104)+COUNTBLANK(E105:P105))/2=COUNTBLANK(E104:P104),"","Beide Zeilen!")</f>
        <v/>
      </c>
    </row>
    <row r="105" spans="1:17" x14ac:dyDescent="0.25">
      <c r="A105" s="349"/>
      <c r="B105" s="361"/>
      <c r="C105" s="342"/>
      <c r="D105" s="180" t="s">
        <v>64</v>
      </c>
      <c r="E105" s="256"/>
      <c r="F105" s="256"/>
      <c r="G105" s="256"/>
      <c r="H105" s="256"/>
      <c r="I105" s="256"/>
      <c r="J105" s="256"/>
      <c r="K105" s="256"/>
      <c r="L105" s="256"/>
      <c r="M105" s="40"/>
      <c r="N105" s="40"/>
      <c r="O105" s="40"/>
      <c r="P105" s="40"/>
      <c r="Q105" s="363"/>
    </row>
    <row r="106" spans="1:17" x14ac:dyDescent="0.25">
      <c r="A106" s="347">
        <v>51</v>
      </c>
      <c r="B106" s="360"/>
      <c r="C106" s="340"/>
      <c r="D106" s="179" t="s">
        <v>61</v>
      </c>
      <c r="E106" s="255"/>
      <c r="F106" s="255"/>
      <c r="G106" s="255"/>
      <c r="H106" s="255"/>
      <c r="I106" s="255"/>
      <c r="J106" s="255"/>
      <c r="K106" s="255"/>
      <c r="L106" s="255"/>
      <c r="M106" s="32"/>
      <c r="N106" s="32"/>
      <c r="O106" s="32"/>
      <c r="P106" s="32"/>
      <c r="Q106" s="362" t="str">
        <f>IF((COUNTBLANK(E106:P106)+COUNTBLANK(E107:P107))/2=COUNTBLANK(E106:P106),"","Beide Zeilen!")</f>
        <v/>
      </c>
    </row>
    <row r="107" spans="1:17" x14ac:dyDescent="0.25">
      <c r="A107" s="349"/>
      <c r="B107" s="361"/>
      <c r="C107" s="342"/>
      <c r="D107" s="180" t="s">
        <v>64</v>
      </c>
      <c r="E107" s="256"/>
      <c r="F107" s="256"/>
      <c r="G107" s="256"/>
      <c r="H107" s="256"/>
      <c r="I107" s="256"/>
      <c r="J107" s="256"/>
      <c r="K107" s="256"/>
      <c r="L107" s="256"/>
      <c r="M107" s="40"/>
      <c r="N107" s="40"/>
      <c r="O107" s="40"/>
      <c r="P107" s="40"/>
      <c r="Q107" s="363"/>
    </row>
    <row r="108" spans="1:17" x14ac:dyDescent="0.25">
      <c r="A108" s="347">
        <v>52</v>
      </c>
      <c r="B108" s="360"/>
      <c r="C108" s="340"/>
      <c r="D108" s="179" t="s">
        <v>61</v>
      </c>
      <c r="E108" s="255"/>
      <c r="F108" s="255"/>
      <c r="G108" s="255"/>
      <c r="H108" s="255"/>
      <c r="I108" s="255"/>
      <c r="J108" s="255"/>
      <c r="K108" s="255"/>
      <c r="L108" s="255"/>
      <c r="M108" s="32"/>
      <c r="N108" s="32"/>
      <c r="O108" s="32"/>
      <c r="P108" s="32"/>
      <c r="Q108" s="362" t="str">
        <f>IF((COUNTBLANK(E108:P108)+COUNTBLANK(E109:P109))/2=COUNTBLANK(E108:P108),"","Beide Zeilen!")</f>
        <v/>
      </c>
    </row>
    <row r="109" spans="1:17" x14ac:dyDescent="0.25">
      <c r="A109" s="349"/>
      <c r="B109" s="361"/>
      <c r="C109" s="342"/>
      <c r="D109" s="180" t="s">
        <v>64</v>
      </c>
      <c r="E109" s="256"/>
      <c r="F109" s="256"/>
      <c r="G109" s="256"/>
      <c r="H109" s="256"/>
      <c r="I109" s="256"/>
      <c r="J109" s="256"/>
      <c r="K109" s="256"/>
      <c r="L109" s="256"/>
      <c r="M109" s="40"/>
      <c r="N109" s="40"/>
      <c r="O109" s="40"/>
      <c r="P109" s="40"/>
      <c r="Q109" s="363"/>
    </row>
    <row r="110" spans="1:17" x14ac:dyDescent="0.25">
      <c r="A110" s="347">
        <v>53</v>
      </c>
      <c r="B110" s="360"/>
      <c r="C110" s="340"/>
      <c r="D110" s="179" t="s">
        <v>61</v>
      </c>
      <c r="E110" s="255"/>
      <c r="F110" s="255"/>
      <c r="G110" s="255"/>
      <c r="H110" s="255"/>
      <c r="I110" s="255"/>
      <c r="J110" s="255"/>
      <c r="K110" s="255"/>
      <c r="L110" s="255"/>
      <c r="M110" s="32"/>
      <c r="N110" s="32"/>
      <c r="O110" s="32"/>
      <c r="P110" s="32"/>
      <c r="Q110" s="362" t="str">
        <f>IF((COUNTBLANK(E110:P110)+COUNTBLANK(E111:P111))/2=COUNTBLANK(E110:P110),"","Beide Zeilen!")</f>
        <v/>
      </c>
    </row>
    <row r="111" spans="1:17" x14ac:dyDescent="0.25">
      <c r="A111" s="349"/>
      <c r="B111" s="361"/>
      <c r="C111" s="342"/>
      <c r="D111" s="180" t="s">
        <v>64</v>
      </c>
      <c r="E111" s="256"/>
      <c r="F111" s="256"/>
      <c r="G111" s="256"/>
      <c r="H111" s="256"/>
      <c r="I111" s="256"/>
      <c r="J111" s="256"/>
      <c r="K111" s="256"/>
      <c r="L111" s="256"/>
      <c r="M111" s="40"/>
      <c r="N111" s="40"/>
      <c r="O111" s="40"/>
      <c r="P111" s="40"/>
      <c r="Q111" s="363"/>
    </row>
    <row r="112" spans="1:17" x14ac:dyDescent="0.25">
      <c r="A112" s="347">
        <v>54</v>
      </c>
      <c r="B112" s="360"/>
      <c r="C112" s="340"/>
      <c r="D112" s="179" t="s">
        <v>61</v>
      </c>
      <c r="E112" s="255"/>
      <c r="F112" s="255"/>
      <c r="G112" s="255"/>
      <c r="H112" s="255"/>
      <c r="I112" s="255"/>
      <c r="J112" s="255"/>
      <c r="K112" s="255"/>
      <c r="L112" s="255"/>
      <c r="M112" s="32"/>
      <c r="N112" s="32"/>
      <c r="O112" s="32"/>
      <c r="P112" s="32"/>
      <c r="Q112" s="362" t="str">
        <f>IF((COUNTBLANK(E112:P112)+COUNTBLANK(E113:P113))/2=COUNTBLANK(E112:P112),"","Beide Zeilen!")</f>
        <v/>
      </c>
    </row>
    <row r="113" spans="1:17" x14ac:dyDescent="0.25">
      <c r="A113" s="349"/>
      <c r="B113" s="361"/>
      <c r="C113" s="342"/>
      <c r="D113" s="180" t="s">
        <v>64</v>
      </c>
      <c r="E113" s="256"/>
      <c r="F113" s="256"/>
      <c r="G113" s="256"/>
      <c r="H113" s="256"/>
      <c r="I113" s="256"/>
      <c r="J113" s="256"/>
      <c r="K113" s="256"/>
      <c r="L113" s="256"/>
      <c r="M113" s="40"/>
      <c r="N113" s="40"/>
      <c r="O113" s="40"/>
      <c r="P113" s="40"/>
      <c r="Q113" s="363"/>
    </row>
    <row r="114" spans="1:17" x14ac:dyDescent="0.25">
      <c r="A114" s="347">
        <v>55</v>
      </c>
      <c r="B114" s="360"/>
      <c r="C114" s="340"/>
      <c r="D114" s="179" t="s">
        <v>61</v>
      </c>
      <c r="E114" s="255"/>
      <c r="F114" s="255"/>
      <c r="G114" s="255"/>
      <c r="H114" s="255"/>
      <c r="I114" s="255"/>
      <c r="J114" s="255"/>
      <c r="K114" s="255"/>
      <c r="L114" s="255"/>
      <c r="M114" s="32"/>
      <c r="N114" s="32"/>
      <c r="O114" s="32"/>
      <c r="P114" s="32"/>
      <c r="Q114" s="362" t="str">
        <f>IF((COUNTBLANK(E114:P114)+COUNTBLANK(E115:P115))/2=COUNTBLANK(E114:P114),"","Beide Zeilen!")</f>
        <v/>
      </c>
    </row>
    <row r="115" spans="1:17" x14ac:dyDescent="0.25">
      <c r="A115" s="349"/>
      <c r="B115" s="361"/>
      <c r="C115" s="342"/>
      <c r="D115" s="180" t="s">
        <v>64</v>
      </c>
      <c r="E115" s="256"/>
      <c r="F115" s="256"/>
      <c r="G115" s="256"/>
      <c r="H115" s="256"/>
      <c r="I115" s="256"/>
      <c r="J115" s="256"/>
      <c r="K115" s="256"/>
      <c r="L115" s="256"/>
      <c r="M115" s="40"/>
      <c r="N115" s="40"/>
      <c r="O115" s="40"/>
      <c r="P115" s="40"/>
      <c r="Q115" s="363"/>
    </row>
    <row r="116" spans="1:17" x14ac:dyDescent="0.25">
      <c r="A116" s="347">
        <v>56</v>
      </c>
      <c r="B116" s="360"/>
      <c r="C116" s="340"/>
      <c r="D116" s="179" t="s">
        <v>61</v>
      </c>
      <c r="E116" s="255"/>
      <c r="F116" s="255"/>
      <c r="G116" s="255"/>
      <c r="H116" s="255"/>
      <c r="I116" s="255"/>
      <c r="J116" s="255"/>
      <c r="K116" s="255"/>
      <c r="L116" s="255"/>
      <c r="M116" s="32"/>
      <c r="N116" s="32"/>
      <c r="O116" s="32"/>
      <c r="P116" s="32"/>
      <c r="Q116" s="362" t="str">
        <f>IF((COUNTBLANK(E116:P116)+COUNTBLANK(E117:P117))/2=COUNTBLANK(E116:P116),"","Beide Zeilen!")</f>
        <v/>
      </c>
    </row>
    <row r="117" spans="1:17" x14ac:dyDescent="0.25">
      <c r="A117" s="349"/>
      <c r="B117" s="361"/>
      <c r="C117" s="342"/>
      <c r="D117" s="180" t="s">
        <v>64</v>
      </c>
      <c r="E117" s="256"/>
      <c r="F117" s="256"/>
      <c r="G117" s="256"/>
      <c r="H117" s="256"/>
      <c r="I117" s="256"/>
      <c r="J117" s="256"/>
      <c r="K117" s="256"/>
      <c r="L117" s="256"/>
      <c r="M117" s="40"/>
      <c r="N117" s="40"/>
      <c r="O117" s="40"/>
      <c r="P117" s="40"/>
      <c r="Q117" s="363"/>
    </row>
    <row r="118" spans="1:17" x14ac:dyDescent="0.25">
      <c r="A118" s="347">
        <v>57</v>
      </c>
      <c r="B118" s="360"/>
      <c r="C118" s="340"/>
      <c r="D118" s="179" t="s">
        <v>61</v>
      </c>
      <c r="E118" s="255"/>
      <c r="F118" s="255"/>
      <c r="G118" s="255"/>
      <c r="H118" s="255"/>
      <c r="I118" s="255"/>
      <c r="J118" s="255"/>
      <c r="K118" s="255"/>
      <c r="L118" s="255"/>
      <c r="M118" s="32"/>
      <c r="N118" s="32"/>
      <c r="O118" s="32"/>
      <c r="P118" s="32"/>
      <c r="Q118" s="362" t="str">
        <f>IF((COUNTBLANK(E118:P118)+COUNTBLANK(E119:P119))/2=COUNTBLANK(E118:P118),"","Beide Zeilen!")</f>
        <v/>
      </c>
    </row>
    <row r="119" spans="1:17" x14ac:dyDescent="0.25">
      <c r="A119" s="349"/>
      <c r="B119" s="361"/>
      <c r="C119" s="342"/>
      <c r="D119" s="180" t="s">
        <v>64</v>
      </c>
      <c r="E119" s="256"/>
      <c r="F119" s="256"/>
      <c r="G119" s="256"/>
      <c r="H119" s="256"/>
      <c r="I119" s="256"/>
      <c r="J119" s="256"/>
      <c r="K119" s="256"/>
      <c r="L119" s="256"/>
      <c r="M119" s="40"/>
      <c r="N119" s="40"/>
      <c r="O119" s="40"/>
      <c r="P119" s="40"/>
      <c r="Q119" s="363"/>
    </row>
    <row r="120" spans="1:17" x14ac:dyDescent="0.25">
      <c r="A120" s="347">
        <v>58</v>
      </c>
      <c r="B120" s="360"/>
      <c r="C120" s="340"/>
      <c r="D120" s="179" t="s">
        <v>61</v>
      </c>
      <c r="E120" s="255"/>
      <c r="F120" s="255"/>
      <c r="G120" s="255"/>
      <c r="H120" s="255"/>
      <c r="I120" s="255"/>
      <c r="J120" s="255"/>
      <c r="K120" s="255"/>
      <c r="L120" s="255"/>
      <c r="M120" s="32"/>
      <c r="N120" s="32"/>
      <c r="O120" s="32"/>
      <c r="P120" s="32"/>
      <c r="Q120" s="362" t="str">
        <f>IF((COUNTBLANK(E120:P120)+COUNTBLANK(E121:P121))/2=COUNTBLANK(E120:P120),"","Beide Zeilen!")</f>
        <v/>
      </c>
    </row>
    <row r="121" spans="1:17" x14ac:dyDescent="0.25">
      <c r="A121" s="349"/>
      <c r="B121" s="361"/>
      <c r="C121" s="342"/>
      <c r="D121" s="180" t="s">
        <v>64</v>
      </c>
      <c r="E121" s="256"/>
      <c r="F121" s="256"/>
      <c r="G121" s="256"/>
      <c r="H121" s="256"/>
      <c r="I121" s="256"/>
      <c r="J121" s="256"/>
      <c r="K121" s="256"/>
      <c r="L121" s="256"/>
      <c r="M121" s="40"/>
      <c r="N121" s="40"/>
      <c r="O121" s="40"/>
      <c r="P121" s="40"/>
      <c r="Q121" s="363"/>
    </row>
    <row r="122" spans="1:17" x14ac:dyDescent="0.25">
      <c r="A122" s="347">
        <v>59</v>
      </c>
      <c r="B122" s="360"/>
      <c r="C122" s="340"/>
      <c r="D122" s="179" t="s">
        <v>61</v>
      </c>
      <c r="E122" s="255"/>
      <c r="F122" s="255"/>
      <c r="G122" s="255"/>
      <c r="H122" s="255"/>
      <c r="I122" s="255"/>
      <c r="J122" s="255"/>
      <c r="K122" s="255"/>
      <c r="L122" s="255"/>
      <c r="M122" s="32"/>
      <c r="N122" s="32"/>
      <c r="O122" s="32"/>
      <c r="P122" s="32"/>
      <c r="Q122" s="362" t="str">
        <f>IF((COUNTBLANK(E122:P122)+COUNTBLANK(E123:P123))/2=COUNTBLANK(E122:P122),"","Beide Zeilen!")</f>
        <v/>
      </c>
    </row>
    <row r="123" spans="1:17" x14ac:dyDescent="0.25">
      <c r="A123" s="349"/>
      <c r="B123" s="361"/>
      <c r="C123" s="342"/>
      <c r="D123" s="180" t="s">
        <v>64</v>
      </c>
      <c r="E123" s="256"/>
      <c r="F123" s="256"/>
      <c r="G123" s="256"/>
      <c r="H123" s="256"/>
      <c r="I123" s="256"/>
      <c r="J123" s="256"/>
      <c r="K123" s="256"/>
      <c r="L123" s="256"/>
      <c r="M123" s="40"/>
      <c r="N123" s="40"/>
      <c r="O123" s="40"/>
      <c r="P123" s="40"/>
      <c r="Q123" s="363"/>
    </row>
    <row r="124" spans="1:17" x14ac:dyDescent="0.25">
      <c r="A124" s="347">
        <v>60</v>
      </c>
      <c r="B124" s="360"/>
      <c r="C124" s="340"/>
      <c r="D124" s="179" t="s">
        <v>61</v>
      </c>
      <c r="E124" s="255"/>
      <c r="F124" s="255"/>
      <c r="G124" s="255"/>
      <c r="H124" s="255"/>
      <c r="I124" s="255"/>
      <c r="J124" s="255"/>
      <c r="K124" s="255"/>
      <c r="L124" s="255"/>
      <c r="M124" s="32"/>
      <c r="N124" s="32"/>
      <c r="O124" s="32"/>
      <c r="P124" s="32"/>
      <c r="Q124" s="362" t="str">
        <f>IF((COUNTBLANK(E124:P124)+COUNTBLANK(E125:P125))/2=COUNTBLANK(E124:P124),"","Beide Zeilen!")</f>
        <v/>
      </c>
    </row>
    <row r="125" spans="1:17" x14ac:dyDescent="0.25">
      <c r="A125" s="349"/>
      <c r="B125" s="361"/>
      <c r="C125" s="342"/>
      <c r="D125" s="180" t="s">
        <v>64</v>
      </c>
      <c r="E125" s="256"/>
      <c r="F125" s="256"/>
      <c r="G125" s="256"/>
      <c r="H125" s="256"/>
      <c r="I125" s="256"/>
      <c r="J125" s="256"/>
      <c r="K125" s="256"/>
      <c r="L125" s="256"/>
      <c r="M125" s="40"/>
      <c r="N125" s="40"/>
      <c r="O125" s="40"/>
      <c r="P125" s="40"/>
      <c r="Q125" s="363"/>
    </row>
    <row r="126" spans="1:17" x14ac:dyDescent="0.25">
      <c r="A126" s="347">
        <v>61</v>
      </c>
      <c r="B126" s="360"/>
      <c r="C126" s="340"/>
      <c r="D126" s="179" t="s">
        <v>61</v>
      </c>
      <c r="E126" s="255"/>
      <c r="F126" s="255"/>
      <c r="G126" s="255"/>
      <c r="H126" s="255"/>
      <c r="I126" s="255"/>
      <c r="J126" s="255"/>
      <c r="K126" s="255"/>
      <c r="L126" s="255"/>
      <c r="M126" s="32"/>
      <c r="N126" s="32"/>
      <c r="O126" s="32"/>
      <c r="P126" s="32"/>
      <c r="Q126" s="362" t="str">
        <f>IF((COUNTBLANK(E126:P126)+COUNTBLANK(E127:P127))/2=COUNTBLANK(E126:P126),"","Beide Zeilen!")</f>
        <v/>
      </c>
    </row>
    <row r="127" spans="1:17" x14ac:dyDescent="0.25">
      <c r="A127" s="349"/>
      <c r="B127" s="361"/>
      <c r="C127" s="342"/>
      <c r="D127" s="180" t="s">
        <v>64</v>
      </c>
      <c r="E127" s="256"/>
      <c r="F127" s="256"/>
      <c r="G127" s="256"/>
      <c r="H127" s="256"/>
      <c r="I127" s="256"/>
      <c r="J127" s="256"/>
      <c r="K127" s="256"/>
      <c r="L127" s="256"/>
      <c r="M127" s="40"/>
      <c r="N127" s="40"/>
      <c r="O127" s="40"/>
      <c r="P127" s="40"/>
      <c r="Q127" s="363"/>
    </row>
    <row r="128" spans="1:17" x14ac:dyDescent="0.25">
      <c r="A128" s="347">
        <v>62</v>
      </c>
      <c r="B128" s="360"/>
      <c r="C128" s="340"/>
      <c r="D128" s="179" t="s">
        <v>61</v>
      </c>
      <c r="E128" s="255"/>
      <c r="F128" s="255"/>
      <c r="G128" s="255"/>
      <c r="H128" s="255"/>
      <c r="I128" s="255"/>
      <c r="J128" s="255"/>
      <c r="K128" s="255"/>
      <c r="L128" s="255"/>
      <c r="M128" s="32"/>
      <c r="N128" s="32"/>
      <c r="O128" s="32"/>
      <c r="P128" s="32"/>
      <c r="Q128" s="362" t="str">
        <f>IF((COUNTBLANK(E128:P128)+COUNTBLANK(E129:P129))/2=COUNTBLANK(E128:P128),"","Beide Zeilen!")</f>
        <v/>
      </c>
    </row>
    <row r="129" spans="1:17" x14ac:dyDescent="0.25">
      <c r="A129" s="349"/>
      <c r="B129" s="361"/>
      <c r="C129" s="342"/>
      <c r="D129" s="180" t="s">
        <v>64</v>
      </c>
      <c r="E129" s="256"/>
      <c r="F129" s="256"/>
      <c r="G129" s="256"/>
      <c r="H129" s="256"/>
      <c r="I129" s="256"/>
      <c r="J129" s="256"/>
      <c r="K129" s="256"/>
      <c r="L129" s="256"/>
      <c r="M129" s="40"/>
      <c r="N129" s="40"/>
      <c r="O129" s="40"/>
      <c r="P129" s="40"/>
      <c r="Q129" s="363"/>
    </row>
    <row r="130" spans="1:17" x14ac:dyDescent="0.25">
      <c r="A130" s="347">
        <v>63</v>
      </c>
      <c r="B130" s="360"/>
      <c r="C130" s="340"/>
      <c r="D130" s="179" t="s">
        <v>61</v>
      </c>
      <c r="E130" s="255"/>
      <c r="F130" s="255"/>
      <c r="G130" s="255"/>
      <c r="H130" s="255"/>
      <c r="I130" s="255"/>
      <c r="J130" s="255"/>
      <c r="K130" s="255"/>
      <c r="L130" s="255"/>
      <c r="M130" s="32"/>
      <c r="N130" s="32"/>
      <c r="O130" s="32"/>
      <c r="P130" s="32"/>
      <c r="Q130" s="362" t="str">
        <f>IF((COUNTBLANK(E130:P130)+COUNTBLANK(E131:P131))/2=COUNTBLANK(E130:P130),"","Beide Zeilen!")</f>
        <v/>
      </c>
    </row>
    <row r="131" spans="1:17" x14ac:dyDescent="0.25">
      <c r="A131" s="349"/>
      <c r="B131" s="361"/>
      <c r="C131" s="342"/>
      <c r="D131" s="180" t="s">
        <v>64</v>
      </c>
      <c r="E131" s="256"/>
      <c r="F131" s="256"/>
      <c r="G131" s="256"/>
      <c r="H131" s="256"/>
      <c r="I131" s="256"/>
      <c r="J131" s="256"/>
      <c r="K131" s="256"/>
      <c r="L131" s="256"/>
      <c r="M131" s="40"/>
      <c r="N131" s="40"/>
      <c r="O131" s="40"/>
      <c r="P131" s="40"/>
      <c r="Q131" s="363"/>
    </row>
    <row r="132" spans="1:17" x14ac:dyDescent="0.25">
      <c r="A132" s="347">
        <v>64</v>
      </c>
      <c r="B132" s="360"/>
      <c r="C132" s="340"/>
      <c r="D132" s="179" t="s">
        <v>61</v>
      </c>
      <c r="E132" s="255"/>
      <c r="F132" s="255"/>
      <c r="G132" s="255"/>
      <c r="H132" s="255"/>
      <c r="I132" s="255"/>
      <c r="J132" s="255"/>
      <c r="K132" s="255"/>
      <c r="L132" s="255"/>
      <c r="M132" s="32"/>
      <c r="N132" s="32"/>
      <c r="O132" s="32"/>
      <c r="P132" s="32"/>
      <c r="Q132" s="362" t="str">
        <f>IF((COUNTBLANK(E132:P132)+COUNTBLANK(E133:P133))/2=COUNTBLANK(E132:P132),"","Beide Zeilen!")</f>
        <v/>
      </c>
    </row>
    <row r="133" spans="1:17" x14ac:dyDescent="0.25">
      <c r="A133" s="349"/>
      <c r="B133" s="361"/>
      <c r="C133" s="342"/>
      <c r="D133" s="180" t="s">
        <v>64</v>
      </c>
      <c r="E133" s="256"/>
      <c r="F133" s="256"/>
      <c r="G133" s="256"/>
      <c r="H133" s="256"/>
      <c r="I133" s="256"/>
      <c r="J133" s="256"/>
      <c r="K133" s="256"/>
      <c r="L133" s="256"/>
      <c r="M133" s="40"/>
      <c r="N133" s="40"/>
      <c r="O133" s="40"/>
      <c r="P133" s="40"/>
      <c r="Q133" s="363"/>
    </row>
    <row r="134" spans="1:17" x14ac:dyDescent="0.25">
      <c r="A134" s="347">
        <v>65</v>
      </c>
      <c r="B134" s="360"/>
      <c r="C134" s="340"/>
      <c r="D134" s="179" t="s">
        <v>61</v>
      </c>
      <c r="E134" s="255"/>
      <c r="F134" s="255"/>
      <c r="G134" s="255"/>
      <c r="H134" s="255"/>
      <c r="I134" s="255"/>
      <c r="J134" s="255"/>
      <c r="K134" s="255"/>
      <c r="L134" s="255"/>
      <c r="M134" s="32"/>
      <c r="N134" s="32"/>
      <c r="O134" s="32"/>
      <c r="P134" s="32"/>
      <c r="Q134" s="362" t="str">
        <f>IF((COUNTBLANK(E134:P134)+COUNTBLANK(E135:P135))/2=COUNTBLANK(E134:P134),"","Beide Zeilen!")</f>
        <v/>
      </c>
    </row>
    <row r="135" spans="1:17" x14ac:dyDescent="0.25">
      <c r="A135" s="349"/>
      <c r="B135" s="361"/>
      <c r="C135" s="342"/>
      <c r="D135" s="180" t="s">
        <v>64</v>
      </c>
      <c r="E135" s="256"/>
      <c r="F135" s="256"/>
      <c r="G135" s="256"/>
      <c r="H135" s="256"/>
      <c r="I135" s="256"/>
      <c r="J135" s="256"/>
      <c r="K135" s="256"/>
      <c r="L135" s="256"/>
      <c r="M135" s="40"/>
      <c r="N135" s="40"/>
      <c r="O135" s="40"/>
      <c r="P135" s="40"/>
      <c r="Q135" s="363"/>
    </row>
    <row r="136" spans="1:17" x14ac:dyDescent="0.25">
      <c r="A136" s="347">
        <v>66</v>
      </c>
      <c r="B136" s="360"/>
      <c r="C136" s="340"/>
      <c r="D136" s="179" t="s">
        <v>61</v>
      </c>
      <c r="E136" s="255"/>
      <c r="F136" s="255"/>
      <c r="G136" s="255"/>
      <c r="H136" s="255"/>
      <c r="I136" s="255"/>
      <c r="J136" s="255"/>
      <c r="K136" s="255"/>
      <c r="L136" s="255"/>
      <c r="M136" s="32"/>
      <c r="N136" s="32"/>
      <c r="O136" s="32"/>
      <c r="P136" s="32"/>
      <c r="Q136" s="362" t="str">
        <f>IF((COUNTBLANK(E136:P136)+COUNTBLANK(E137:P137))/2=COUNTBLANK(E136:P136),"","Beide Zeilen!")</f>
        <v/>
      </c>
    </row>
    <row r="137" spans="1:17" x14ac:dyDescent="0.25">
      <c r="A137" s="349"/>
      <c r="B137" s="361"/>
      <c r="C137" s="342"/>
      <c r="D137" s="180" t="s">
        <v>64</v>
      </c>
      <c r="E137" s="256"/>
      <c r="F137" s="256"/>
      <c r="G137" s="256"/>
      <c r="H137" s="256"/>
      <c r="I137" s="256"/>
      <c r="J137" s="256"/>
      <c r="K137" s="256"/>
      <c r="L137" s="256"/>
      <c r="M137" s="40"/>
      <c r="N137" s="40"/>
      <c r="O137" s="40"/>
      <c r="P137" s="40"/>
      <c r="Q137" s="363"/>
    </row>
    <row r="138" spans="1:17" x14ac:dyDescent="0.25">
      <c r="A138" s="347">
        <v>67</v>
      </c>
      <c r="B138" s="360"/>
      <c r="C138" s="340"/>
      <c r="D138" s="179" t="s">
        <v>61</v>
      </c>
      <c r="E138" s="255"/>
      <c r="F138" s="255"/>
      <c r="G138" s="255"/>
      <c r="H138" s="255"/>
      <c r="I138" s="255"/>
      <c r="J138" s="255"/>
      <c r="K138" s="255"/>
      <c r="L138" s="255"/>
      <c r="M138" s="32"/>
      <c r="N138" s="32"/>
      <c r="O138" s="32"/>
      <c r="P138" s="32"/>
      <c r="Q138" s="362" t="str">
        <f>IF((COUNTBLANK(E138:P138)+COUNTBLANK(E139:P139))/2=COUNTBLANK(E138:P138),"","Beide Zeilen!")</f>
        <v/>
      </c>
    </row>
    <row r="139" spans="1:17" x14ac:dyDescent="0.25">
      <c r="A139" s="349"/>
      <c r="B139" s="361"/>
      <c r="C139" s="342"/>
      <c r="D139" s="180" t="s">
        <v>64</v>
      </c>
      <c r="E139" s="256"/>
      <c r="F139" s="256"/>
      <c r="G139" s="256"/>
      <c r="H139" s="256"/>
      <c r="I139" s="256"/>
      <c r="J139" s="256"/>
      <c r="K139" s="256"/>
      <c r="L139" s="256"/>
      <c r="M139" s="40"/>
      <c r="N139" s="40"/>
      <c r="O139" s="40"/>
      <c r="P139" s="40"/>
      <c r="Q139" s="363"/>
    </row>
    <row r="140" spans="1:17" x14ac:dyDescent="0.25">
      <c r="A140" s="347">
        <v>68</v>
      </c>
      <c r="B140" s="360"/>
      <c r="C140" s="340"/>
      <c r="D140" s="179" t="s">
        <v>61</v>
      </c>
      <c r="E140" s="255"/>
      <c r="F140" s="255"/>
      <c r="G140" s="255"/>
      <c r="H140" s="255"/>
      <c r="I140" s="255"/>
      <c r="J140" s="255"/>
      <c r="K140" s="255"/>
      <c r="L140" s="255"/>
      <c r="M140" s="32"/>
      <c r="N140" s="32"/>
      <c r="O140" s="32"/>
      <c r="P140" s="32"/>
      <c r="Q140" s="362" t="str">
        <f>IF((COUNTBLANK(E140:P140)+COUNTBLANK(E141:P141))/2=COUNTBLANK(E140:P140),"","Beide Zeilen!")</f>
        <v/>
      </c>
    </row>
    <row r="141" spans="1:17" x14ac:dyDescent="0.25">
      <c r="A141" s="349"/>
      <c r="B141" s="361"/>
      <c r="C141" s="342"/>
      <c r="D141" s="180" t="s">
        <v>64</v>
      </c>
      <c r="E141" s="256"/>
      <c r="F141" s="256"/>
      <c r="G141" s="256"/>
      <c r="H141" s="256"/>
      <c r="I141" s="256"/>
      <c r="J141" s="256"/>
      <c r="K141" s="256"/>
      <c r="L141" s="256"/>
      <c r="M141" s="40"/>
      <c r="N141" s="40"/>
      <c r="O141" s="40"/>
      <c r="P141" s="40"/>
      <c r="Q141" s="363"/>
    </row>
    <row r="142" spans="1:17" x14ac:dyDescent="0.25">
      <c r="A142" s="347">
        <v>69</v>
      </c>
      <c r="B142" s="360"/>
      <c r="C142" s="340"/>
      <c r="D142" s="179" t="s">
        <v>61</v>
      </c>
      <c r="E142" s="255"/>
      <c r="F142" s="255"/>
      <c r="G142" s="255"/>
      <c r="H142" s="255"/>
      <c r="I142" s="255"/>
      <c r="J142" s="255"/>
      <c r="K142" s="255"/>
      <c r="L142" s="255"/>
      <c r="M142" s="32"/>
      <c r="N142" s="32"/>
      <c r="O142" s="32"/>
      <c r="P142" s="32"/>
      <c r="Q142" s="362" t="str">
        <f>IF((COUNTBLANK(E142:P142)+COUNTBLANK(E143:P143))/2=COUNTBLANK(E142:P142),"","Beide Zeilen!")</f>
        <v/>
      </c>
    </row>
    <row r="143" spans="1:17" x14ac:dyDescent="0.25">
      <c r="A143" s="349"/>
      <c r="B143" s="361"/>
      <c r="C143" s="342"/>
      <c r="D143" s="180" t="s">
        <v>64</v>
      </c>
      <c r="E143" s="256"/>
      <c r="F143" s="256"/>
      <c r="G143" s="256"/>
      <c r="H143" s="256"/>
      <c r="I143" s="256"/>
      <c r="J143" s="256"/>
      <c r="K143" s="256"/>
      <c r="L143" s="256"/>
      <c r="M143" s="40"/>
      <c r="N143" s="40"/>
      <c r="O143" s="40"/>
      <c r="P143" s="40"/>
      <c r="Q143" s="363"/>
    </row>
    <row r="144" spans="1:17" x14ac:dyDescent="0.25">
      <c r="A144" s="347">
        <v>70</v>
      </c>
      <c r="B144" s="360"/>
      <c r="C144" s="340"/>
      <c r="D144" s="179" t="s">
        <v>61</v>
      </c>
      <c r="E144" s="255"/>
      <c r="F144" s="255"/>
      <c r="G144" s="255"/>
      <c r="H144" s="255"/>
      <c r="I144" s="255"/>
      <c r="J144" s="255"/>
      <c r="K144" s="255"/>
      <c r="L144" s="255"/>
      <c r="M144" s="32"/>
      <c r="N144" s="32"/>
      <c r="O144" s="32"/>
      <c r="P144" s="32"/>
      <c r="Q144" s="362" t="str">
        <f>IF((COUNTBLANK(E144:P144)+COUNTBLANK(E145:P145))/2=COUNTBLANK(E144:P144),"","Beide Zeilen!")</f>
        <v/>
      </c>
    </row>
    <row r="145" spans="1:17" x14ac:dyDescent="0.25">
      <c r="A145" s="349"/>
      <c r="B145" s="361"/>
      <c r="C145" s="342"/>
      <c r="D145" s="180" t="s">
        <v>64</v>
      </c>
      <c r="E145" s="256"/>
      <c r="F145" s="256"/>
      <c r="G145" s="256"/>
      <c r="H145" s="256"/>
      <c r="I145" s="256"/>
      <c r="J145" s="256"/>
      <c r="K145" s="256"/>
      <c r="L145" s="256"/>
      <c r="M145" s="40"/>
      <c r="N145" s="40"/>
      <c r="O145" s="40"/>
      <c r="P145" s="40"/>
      <c r="Q145" s="363"/>
    </row>
    <row r="146" spans="1:17" x14ac:dyDescent="0.25">
      <c r="A146" s="347">
        <v>71</v>
      </c>
      <c r="B146" s="360"/>
      <c r="C146" s="340"/>
      <c r="D146" s="179" t="s">
        <v>61</v>
      </c>
      <c r="E146" s="255"/>
      <c r="F146" s="255"/>
      <c r="G146" s="255"/>
      <c r="H146" s="255"/>
      <c r="I146" s="255"/>
      <c r="J146" s="255"/>
      <c r="K146" s="255"/>
      <c r="L146" s="255"/>
      <c r="M146" s="32"/>
      <c r="N146" s="32"/>
      <c r="O146" s="32"/>
      <c r="P146" s="32"/>
      <c r="Q146" s="362" t="str">
        <f>IF((COUNTBLANK(E146:P146)+COUNTBLANK(E147:P147))/2=COUNTBLANK(E146:P146),"","Beide Zeilen!")</f>
        <v/>
      </c>
    </row>
    <row r="147" spans="1:17" x14ac:dyDescent="0.25">
      <c r="A147" s="349"/>
      <c r="B147" s="361"/>
      <c r="C147" s="342"/>
      <c r="D147" s="180" t="s">
        <v>64</v>
      </c>
      <c r="E147" s="256"/>
      <c r="F147" s="256"/>
      <c r="G147" s="256"/>
      <c r="H147" s="256"/>
      <c r="I147" s="256"/>
      <c r="J147" s="256"/>
      <c r="K147" s="256"/>
      <c r="L147" s="256"/>
      <c r="M147" s="40"/>
      <c r="N147" s="40"/>
      <c r="O147" s="40"/>
      <c r="P147" s="40"/>
      <c r="Q147" s="363"/>
    </row>
    <row r="148" spans="1:17" x14ac:dyDescent="0.25">
      <c r="A148" s="347">
        <v>72</v>
      </c>
      <c r="B148" s="360"/>
      <c r="C148" s="340"/>
      <c r="D148" s="179" t="s">
        <v>61</v>
      </c>
      <c r="E148" s="255"/>
      <c r="F148" s="255"/>
      <c r="G148" s="255"/>
      <c r="H148" s="255"/>
      <c r="I148" s="255"/>
      <c r="J148" s="255"/>
      <c r="K148" s="255"/>
      <c r="L148" s="255"/>
      <c r="M148" s="32"/>
      <c r="N148" s="32"/>
      <c r="O148" s="32"/>
      <c r="P148" s="32"/>
      <c r="Q148" s="362" t="str">
        <f>IF((COUNTBLANK(E148:P148)+COUNTBLANK(E149:P149))/2=COUNTBLANK(E148:P148),"","Beide Zeilen!")</f>
        <v/>
      </c>
    </row>
    <row r="149" spans="1:17" x14ac:dyDescent="0.25">
      <c r="A149" s="349"/>
      <c r="B149" s="361"/>
      <c r="C149" s="342"/>
      <c r="D149" s="180" t="s">
        <v>64</v>
      </c>
      <c r="E149" s="256"/>
      <c r="F149" s="256"/>
      <c r="G149" s="256"/>
      <c r="H149" s="256"/>
      <c r="I149" s="256"/>
      <c r="J149" s="256"/>
      <c r="K149" s="256"/>
      <c r="L149" s="256"/>
      <c r="M149" s="40"/>
      <c r="N149" s="40"/>
      <c r="O149" s="40"/>
      <c r="P149" s="40"/>
      <c r="Q149" s="363"/>
    </row>
    <row r="150" spans="1:17" x14ac:dyDescent="0.25">
      <c r="A150" s="347">
        <v>73</v>
      </c>
      <c r="B150" s="360"/>
      <c r="C150" s="340"/>
      <c r="D150" s="179" t="s">
        <v>61</v>
      </c>
      <c r="E150" s="255"/>
      <c r="F150" s="255"/>
      <c r="G150" s="255"/>
      <c r="H150" s="255"/>
      <c r="I150" s="255"/>
      <c r="J150" s="255"/>
      <c r="K150" s="255"/>
      <c r="L150" s="255"/>
      <c r="M150" s="32"/>
      <c r="N150" s="32"/>
      <c r="O150" s="32"/>
      <c r="P150" s="32"/>
      <c r="Q150" s="362" t="str">
        <f>IF((COUNTBLANK(E150:P150)+COUNTBLANK(E151:P151))/2=COUNTBLANK(E150:P150),"","Beide Zeilen!")</f>
        <v/>
      </c>
    </row>
    <row r="151" spans="1:17" x14ac:dyDescent="0.25">
      <c r="A151" s="349"/>
      <c r="B151" s="361"/>
      <c r="C151" s="342"/>
      <c r="D151" s="180" t="s">
        <v>64</v>
      </c>
      <c r="E151" s="256"/>
      <c r="F151" s="256"/>
      <c r="G151" s="256"/>
      <c r="H151" s="256"/>
      <c r="I151" s="256"/>
      <c r="J151" s="256"/>
      <c r="K151" s="256"/>
      <c r="L151" s="256"/>
      <c r="M151" s="40"/>
      <c r="N151" s="40"/>
      <c r="O151" s="40"/>
      <c r="P151" s="40"/>
      <c r="Q151" s="363"/>
    </row>
    <row r="152" spans="1:17" x14ac:dyDescent="0.25">
      <c r="A152" s="347">
        <v>74</v>
      </c>
      <c r="B152" s="360"/>
      <c r="C152" s="340"/>
      <c r="D152" s="179" t="s">
        <v>61</v>
      </c>
      <c r="E152" s="255"/>
      <c r="F152" s="255"/>
      <c r="G152" s="255"/>
      <c r="H152" s="255"/>
      <c r="I152" s="255"/>
      <c r="J152" s="255"/>
      <c r="K152" s="255"/>
      <c r="L152" s="255"/>
      <c r="M152" s="32"/>
      <c r="N152" s="32"/>
      <c r="O152" s="32"/>
      <c r="P152" s="32"/>
      <c r="Q152" s="362" t="str">
        <f>IF((COUNTBLANK(E152:P152)+COUNTBLANK(E153:P153))/2=COUNTBLANK(E152:P152),"","Beide Zeilen!")</f>
        <v/>
      </c>
    </row>
    <row r="153" spans="1:17" x14ac:dyDescent="0.25">
      <c r="A153" s="349"/>
      <c r="B153" s="361"/>
      <c r="C153" s="342"/>
      <c r="D153" s="180" t="s">
        <v>64</v>
      </c>
      <c r="E153" s="256"/>
      <c r="F153" s="256"/>
      <c r="G153" s="256"/>
      <c r="H153" s="256"/>
      <c r="I153" s="256"/>
      <c r="J153" s="256"/>
      <c r="K153" s="256"/>
      <c r="L153" s="256"/>
      <c r="M153" s="40"/>
      <c r="N153" s="40"/>
      <c r="O153" s="40"/>
      <c r="P153" s="40"/>
      <c r="Q153" s="363"/>
    </row>
    <row r="154" spans="1:17" x14ac:dyDescent="0.25">
      <c r="A154" s="347">
        <v>75</v>
      </c>
      <c r="B154" s="360"/>
      <c r="C154" s="340"/>
      <c r="D154" s="179" t="s">
        <v>61</v>
      </c>
      <c r="E154" s="255"/>
      <c r="F154" s="255"/>
      <c r="G154" s="255"/>
      <c r="H154" s="255"/>
      <c r="I154" s="255"/>
      <c r="J154" s="255"/>
      <c r="K154" s="255"/>
      <c r="L154" s="255"/>
      <c r="M154" s="32"/>
      <c r="N154" s="32"/>
      <c r="O154" s="32"/>
      <c r="P154" s="32"/>
      <c r="Q154" s="362" t="str">
        <f>IF((COUNTBLANK(E154:P154)+COUNTBLANK(E155:P155))/2=COUNTBLANK(E154:P154),"","Beide Zeilen!")</f>
        <v/>
      </c>
    </row>
    <row r="155" spans="1:17" x14ac:dyDescent="0.25">
      <c r="A155" s="349"/>
      <c r="B155" s="361"/>
      <c r="C155" s="342"/>
      <c r="D155" s="180" t="s">
        <v>64</v>
      </c>
      <c r="E155" s="256"/>
      <c r="F155" s="256"/>
      <c r="G155" s="256"/>
      <c r="H155" s="256"/>
      <c r="I155" s="256"/>
      <c r="J155" s="256"/>
      <c r="K155" s="256"/>
      <c r="L155" s="256"/>
      <c r="M155" s="40"/>
      <c r="N155" s="40"/>
      <c r="O155" s="40"/>
      <c r="P155" s="40"/>
      <c r="Q155" s="363"/>
    </row>
    <row r="156" spans="1:17" x14ac:dyDescent="0.25">
      <c r="A156" s="347">
        <v>76</v>
      </c>
      <c r="B156" s="360"/>
      <c r="C156" s="340"/>
      <c r="D156" s="179" t="s">
        <v>61</v>
      </c>
      <c r="E156" s="255"/>
      <c r="F156" s="255"/>
      <c r="G156" s="255"/>
      <c r="H156" s="255"/>
      <c r="I156" s="255"/>
      <c r="J156" s="255"/>
      <c r="K156" s="255"/>
      <c r="L156" s="255"/>
      <c r="M156" s="32"/>
      <c r="N156" s="32"/>
      <c r="O156" s="32"/>
      <c r="P156" s="32"/>
      <c r="Q156" s="362" t="str">
        <f>IF((COUNTBLANK(E156:P156)+COUNTBLANK(E157:P157))/2=COUNTBLANK(E156:P156),"","Beide Zeilen!")</f>
        <v/>
      </c>
    </row>
    <row r="157" spans="1:17" x14ac:dyDescent="0.25">
      <c r="A157" s="349"/>
      <c r="B157" s="361"/>
      <c r="C157" s="342"/>
      <c r="D157" s="180" t="s">
        <v>64</v>
      </c>
      <c r="E157" s="256"/>
      <c r="F157" s="256"/>
      <c r="G157" s="256"/>
      <c r="H157" s="256"/>
      <c r="I157" s="256"/>
      <c r="J157" s="256"/>
      <c r="K157" s="256"/>
      <c r="L157" s="256"/>
      <c r="M157" s="40"/>
      <c r="N157" s="40"/>
      <c r="O157" s="40"/>
      <c r="P157" s="40"/>
      <c r="Q157" s="363"/>
    </row>
    <row r="158" spans="1:17" x14ac:dyDescent="0.25">
      <c r="A158" s="347">
        <v>77</v>
      </c>
      <c r="B158" s="360"/>
      <c r="C158" s="340"/>
      <c r="D158" s="179" t="s">
        <v>61</v>
      </c>
      <c r="E158" s="255"/>
      <c r="F158" s="255"/>
      <c r="G158" s="255"/>
      <c r="H158" s="255"/>
      <c r="I158" s="255"/>
      <c r="J158" s="255"/>
      <c r="K158" s="255"/>
      <c r="L158" s="255"/>
      <c r="M158" s="32"/>
      <c r="N158" s="32"/>
      <c r="O158" s="32"/>
      <c r="P158" s="32"/>
      <c r="Q158" s="362" t="str">
        <f>IF((COUNTBLANK(E158:P158)+COUNTBLANK(E159:P159))/2=COUNTBLANK(E158:P158),"","Beide Zeilen!")</f>
        <v/>
      </c>
    </row>
    <row r="159" spans="1:17" x14ac:dyDescent="0.25">
      <c r="A159" s="349"/>
      <c r="B159" s="361"/>
      <c r="C159" s="342"/>
      <c r="D159" s="180" t="s">
        <v>64</v>
      </c>
      <c r="E159" s="256"/>
      <c r="F159" s="256"/>
      <c r="G159" s="256"/>
      <c r="H159" s="256"/>
      <c r="I159" s="256"/>
      <c r="J159" s="256"/>
      <c r="K159" s="256"/>
      <c r="L159" s="256"/>
      <c r="M159" s="40"/>
      <c r="N159" s="40"/>
      <c r="O159" s="40"/>
      <c r="P159" s="40"/>
      <c r="Q159" s="363"/>
    </row>
    <row r="160" spans="1:17" x14ac:dyDescent="0.25">
      <c r="A160" s="347">
        <v>78</v>
      </c>
      <c r="B160" s="360"/>
      <c r="C160" s="340"/>
      <c r="D160" s="179" t="s">
        <v>61</v>
      </c>
      <c r="E160" s="255"/>
      <c r="F160" s="255"/>
      <c r="G160" s="255"/>
      <c r="H160" s="255"/>
      <c r="I160" s="255"/>
      <c r="J160" s="255"/>
      <c r="K160" s="255"/>
      <c r="L160" s="255"/>
      <c r="M160" s="32"/>
      <c r="N160" s="32"/>
      <c r="O160" s="32"/>
      <c r="P160" s="32"/>
      <c r="Q160" s="362" t="str">
        <f>IF((COUNTBLANK(E160:P160)+COUNTBLANK(E161:P161))/2=COUNTBLANK(E160:P160),"","Beide Zeilen!")</f>
        <v/>
      </c>
    </row>
    <row r="161" spans="1:17" x14ac:dyDescent="0.25">
      <c r="A161" s="349"/>
      <c r="B161" s="361"/>
      <c r="C161" s="342"/>
      <c r="D161" s="180" t="s">
        <v>64</v>
      </c>
      <c r="E161" s="256"/>
      <c r="F161" s="256"/>
      <c r="G161" s="256"/>
      <c r="H161" s="256"/>
      <c r="I161" s="256"/>
      <c r="J161" s="256"/>
      <c r="K161" s="256"/>
      <c r="L161" s="256"/>
      <c r="M161" s="40"/>
      <c r="N161" s="40"/>
      <c r="O161" s="40"/>
      <c r="P161" s="40"/>
      <c r="Q161" s="363"/>
    </row>
  </sheetData>
  <sheetProtection password="9FF7" sheet="1" objects="1" scenarios="1" autoFilter="0"/>
  <autoFilter ref="A3:C3"/>
  <mergeCells count="348">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U18:X18"/>
    <mergeCell ref="R19:T19"/>
    <mergeCell ref="U19:X19"/>
    <mergeCell ref="R17:T17"/>
    <mergeCell ref="U17:X17"/>
    <mergeCell ref="U16:X16"/>
    <mergeCell ref="U14:X14"/>
    <mergeCell ref="U15:X15"/>
    <mergeCell ref="R15:T15"/>
    <mergeCell ref="A18:A19"/>
    <mergeCell ref="B18:B19"/>
    <mergeCell ref="C18:C19"/>
    <mergeCell ref="Q18:Q19"/>
    <mergeCell ref="A20:A21"/>
    <mergeCell ref="B20:B21"/>
    <mergeCell ref="C20:C21"/>
    <mergeCell ref="Q20:Q21"/>
    <mergeCell ref="R16:T16"/>
    <mergeCell ref="R18:T18"/>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82:A83"/>
    <mergeCell ref="B82:B83"/>
    <mergeCell ref="C82:C83"/>
    <mergeCell ref="Q82:Q83"/>
    <mergeCell ref="A76:A77"/>
    <mergeCell ref="B76:B77"/>
    <mergeCell ref="C76:C77"/>
    <mergeCell ref="Q76:Q77"/>
    <mergeCell ref="A78:A79"/>
    <mergeCell ref="B78:B79"/>
    <mergeCell ref="C78:C79"/>
    <mergeCell ref="Q78:Q79"/>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50:A151"/>
    <mergeCell ref="B150:B151"/>
    <mergeCell ref="C150:C151"/>
    <mergeCell ref="Q150:Q151"/>
    <mergeCell ref="A154:A155"/>
    <mergeCell ref="B154:B155"/>
    <mergeCell ref="C154:C155"/>
    <mergeCell ref="Q154:Q155"/>
    <mergeCell ref="A152:A153"/>
    <mergeCell ref="B152:B153"/>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6:P6 E84:P84 E82:P82 E80:P80 E78:P78 E76:P76 E74:P74 E72:P72 E70:P70 E68:P68 E66:P66 E64:P64 E62:P62 E60:P60 E58:P58 E56:P56 E54:P54 E52:P52 E50:P50 E48:P48 E46:P46 E44:P44 E42:P42 E40:P40 E38:P38 E36:P36 E34:P34 E32:P32 E30:P30 E28:P28 E26:P26 E24:P24 E22:P22 E20:P20 E18:P18 E16:P16 E14:P14 E12:P12 E10:P10 E8:P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58:P158">
      <formula1>$U$4:$U$6</formula1>
    </dataValidation>
    <dataValidation type="decimal" allowBlank="1" showErrorMessage="1" sqref="E7:P7 E85:P85 E83:P83 E81:P81 E79:P79 E77:P77 E75:P75 E73:P73 E71:P71 E69:P69 E67:P67 E65:P65 E63:P63 E61:P61 E59:P59 E57:P57 E55:P55 E53:P53 E51:P51 E49:P49 E47:P47 E45:P45 E43:P43 E41:P41 E39:P39 E37:P37 E35:P35 E33:P33 E31:P31 E29:P29 E27:P27 E25:P25 E23:P23 E21:P21 E19:P19 E17:P17 E15:P15 E13:P13 E11:P11 E9:P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59:P159">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J7" sqref="J7"/>
    </sheetView>
  </sheetViews>
  <sheetFormatPr baseColWidth="10" defaultRowHeight="13.2" x14ac:dyDescent="0.25"/>
  <cols>
    <col min="1" max="1" width="26.33203125" customWidth="1"/>
    <col min="2" max="13" width="9.6640625" customWidth="1"/>
    <col min="14" max="14" width="2.33203125" customWidth="1"/>
  </cols>
  <sheetData>
    <row r="1" spans="1:13" x14ac:dyDescent="0.25">
      <c r="A1" s="49"/>
      <c r="B1" s="313" t="s">
        <v>70</v>
      </c>
      <c r="C1" s="313" t="s">
        <v>71</v>
      </c>
      <c r="D1" s="313" t="s">
        <v>72</v>
      </c>
      <c r="E1" s="313" t="s">
        <v>73</v>
      </c>
      <c r="F1" s="313" t="s">
        <v>74</v>
      </c>
      <c r="G1" s="313" t="s">
        <v>75</v>
      </c>
      <c r="H1" s="313" t="s">
        <v>76</v>
      </c>
      <c r="I1" s="313" t="s">
        <v>77</v>
      </c>
      <c r="J1" s="41" t="s">
        <v>66</v>
      </c>
      <c r="K1" s="41" t="s">
        <v>67</v>
      </c>
      <c r="L1" s="41" t="s">
        <v>68</v>
      </c>
      <c r="M1" s="41" t="s">
        <v>69</v>
      </c>
    </row>
    <row r="2" spans="1:13" ht="51" customHeight="1" x14ac:dyDescent="0.25">
      <c r="A2" s="52" t="s">
        <v>229</v>
      </c>
      <c r="B2" s="314" t="str">
        <f>UPPER(Analyse!B36)</f>
        <v>NEIN</v>
      </c>
      <c r="C2" s="314" t="str">
        <f>UPPER(Analyse!E36)</f>
        <v>NEIN</v>
      </c>
      <c r="D2" s="314" t="str">
        <f>UPPER(Analyse!H36)</f>
        <v>NEIN</v>
      </c>
      <c r="E2" s="314" t="str">
        <f>UPPER(Analyse!K36)</f>
        <v>NEIN</v>
      </c>
      <c r="F2" s="314" t="str">
        <f>UPPER(Analyse!N36)</f>
        <v>NEIN</v>
      </c>
      <c r="G2" s="314" t="str">
        <f>UPPER(Analyse!Q36)</f>
        <v>NEIN</v>
      </c>
      <c r="H2" s="314" t="str">
        <f>UPPER(Analyse!T36)</f>
        <v>NEIN</v>
      </c>
      <c r="I2" s="314" t="str">
        <f>UPPER(Analyse!W36)</f>
        <v>NEIN</v>
      </c>
      <c r="J2" s="188" t="str">
        <f>UPPER(Analyse!Z36)</f>
        <v>NEIN</v>
      </c>
      <c r="K2" s="188" t="str">
        <f>UPPER(Analyse!AC36)</f>
        <v>NEIN</v>
      </c>
      <c r="L2" s="188" t="str">
        <f>UPPER(Analyse!AF36)</f>
        <v>NEIN</v>
      </c>
      <c r="M2" s="188" t="str">
        <f>UPPER(Analyse!AI36)</f>
        <v>NEIN</v>
      </c>
    </row>
    <row r="3" spans="1:13" ht="25.35" customHeight="1" x14ac:dyDescent="0.25">
      <c r="A3" s="52" t="s">
        <v>79</v>
      </c>
      <c r="B3" s="314" t="str">
        <f>UPPER(Analyse!B38)</f>
        <v>NEIN</v>
      </c>
      <c r="C3" s="314" t="str">
        <f>UPPER(Analyse!E38)</f>
        <v>NEIN</v>
      </c>
      <c r="D3" s="314" t="str">
        <f>UPPER(Analyse!H38)</f>
        <v>NEIN</v>
      </c>
      <c r="E3" s="314" t="str">
        <f>UPPER(Analyse!K38)</f>
        <v>NEIN</v>
      </c>
      <c r="F3" s="314" t="str">
        <f>UPPER(Analyse!N38)</f>
        <v>NEIN</v>
      </c>
      <c r="G3" s="314" t="str">
        <f>UPPER(Analyse!Q38)</f>
        <v>NEIN</v>
      </c>
      <c r="H3" s="314" t="str">
        <f>UPPER(Analyse!T38)</f>
        <v>NEIN</v>
      </c>
      <c r="I3" s="314" t="str">
        <f>UPPER(Analyse!W38)</f>
        <v>NEIN</v>
      </c>
      <c r="J3" s="188" t="str">
        <f>UPPER(Analyse!Z38)</f>
        <v>NEIN</v>
      </c>
      <c r="K3" s="188" t="str">
        <f>UPPER(Analyse!AC38)</f>
        <v>NEIN</v>
      </c>
      <c r="L3" s="188" t="str">
        <f>UPPER(Analyse!AF38)</f>
        <v>NEIN</v>
      </c>
      <c r="M3" s="188" t="str">
        <f>UPPER(Analyse!AI38)</f>
        <v>NEIN</v>
      </c>
    </row>
    <row r="4" spans="1:13" x14ac:dyDescent="0.25">
      <c r="A4" s="52" t="s">
        <v>80</v>
      </c>
      <c r="B4" s="314">
        <f>Analyse!B35</f>
        <v>0</v>
      </c>
      <c r="C4" s="314">
        <f>Analyse!E35</f>
        <v>0</v>
      </c>
      <c r="D4" s="314">
        <f>Analyse!H35</f>
        <v>0</v>
      </c>
      <c r="E4" s="314">
        <f>Analyse!K35</f>
        <v>0</v>
      </c>
      <c r="F4" s="314">
        <f>Analyse!N35</f>
        <v>0</v>
      </c>
      <c r="G4" s="314">
        <f>Analyse!Q35</f>
        <v>0</v>
      </c>
      <c r="H4" s="314">
        <f>Analyse!T35</f>
        <v>0</v>
      </c>
      <c r="I4" s="314">
        <f>Analyse!W35</f>
        <v>0</v>
      </c>
      <c r="J4" s="188">
        <f>Analyse!Z35</f>
        <v>0</v>
      </c>
      <c r="K4" s="188">
        <f>Analyse!AC35</f>
        <v>0</v>
      </c>
      <c r="L4" s="188">
        <f>Analyse!AF35</f>
        <v>0</v>
      </c>
      <c r="M4" s="188">
        <f>Analyse!AI35</f>
        <v>0</v>
      </c>
    </row>
    <row r="5" spans="1:13" ht="43.5" customHeight="1" x14ac:dyDescent="0.25">
      <c r="A5" s="50" t="s">
        <v>234</v>
      </c>
      <c r="B5" s="315" t="s">
        <v>78</v>
      </c>
      <c r="C5" s="315" t="s">
        <v>78</v>
      </c>
      <c r="D5" s="315" t="s">
        <v>78</v>
      </c>
      <c r="E5" s="315" t="s">
        <v>78</v>
      </c>
      <c r="F5" s="315" t="s">
        <v>78</v>
      </c>
      <c r="G5" s="315" t="s">
        <v>78</v>
      </c>
      <c r="H5" s="315" t="s">
        <v>78</v>
      </c>
      <c r="I5" s="315" t="s">
        <v>78</v>
      </c>
      <c r="J5" s="187" t="s">
        <v>78</v>
      </c>
      <c r="K5" s="187" t="s">
        <v>78</v>
      </c>
      <c r="L5" s="187" t="s">
        <v>78</v>
      </c>
      <c r="M5" s="187" t="s">
        <v>78</v>
      </c>
    </row>
    <row r="6" spans="1:13" ht="75.75" customHeight="1" x14ac:dyDescent="0.25">
      <c r="A6" s="50" t="s">
        <v>235</v>
      </c>
      <c r="B6" s="315" t="s">
        <v>78</v>
      </c>
      <c r="C6" s="315" t="s">
        <v>78</v>
      </c>
      <c r="D6" s="315" t="s">
        <v>78</v>
      </c>
      <c r="E6" s="315" t="s">
        <v>78</v>
      </c>
      <c r="F6" s="315" t="s">
        <v>78</v>
      </c>
      <c r="G6" s="315" t="s">
        <v>78</v>
      </c>
      <c r="H6" s="315" t="s">
        <v>78</v>
      </c>
      <c r="I6" s="315" t="s">
        <v>78</v>
      </c>
      <c r="J6" s="187" t="s">
        <v>78</v>
      </c>
      <c r="K6" s="187" t="s">
        <v>78</v>
      </c>
      <c r="L6" s="187" t="s">
        <v>78</v>
      </c>
      <c r="M6" s="187" t="s">
        <v>78</v>
      </c>
    </row>
    <row r="7" spans="1:13" s="33" customFormat="1" ht="15.75" customHeight="1" x14ac:dyDescent="0.25">
      <c r="A7" s="53" t="s">
        <v>228</v>
      </c>
      <c r="B7" s="316" t="str">
        <f>IF(B6="JA","NEIN",IF(OR(AND(AVERAGE($B$4:$I$4)&gt;11,B2="nein"),(AND(SUM(Analyse!$B$31:'Analyse'!$W$31)&gt;SUM(Analyse!$B$32:'Analyse'!$W$32),B3="nein")),(B5="ja")),"JA","NEIN"))</f>
        <v>NEIN</v>
      </c>
      <c r="C7" s="316" t="str">
        <f>IF(C6="JA","NEIN",IF(OR(AND(AVERAGE($B$4:$I$4)&gt;11,C2="nein"),(AND(SUM(Analyse!$B$31:'Analyse'!$W$31)&gt;SUM(Analyse!$B$32:'Analyse'!$W$32),C3="nein")),(C5="ja")),"JA","NEIN"))</f>
        <v>NEIN</v>
      </c>
      <c r="D7" s="316" t="str">
        <f>IF(D6="JA","NEIN",IF(OR(AND(AVERAGE($B$4:$I$4)&gt;11,D2="nein"),(AND(SUM(Analyse!$B$31:'Analyse'!$W$31)&gt;SUM(Analyse!$B$32:'Analyse'!$W$32),D3="nein")),(D5="ja")),"JA","NEIN"))</f>
        <v>NEIN</v>
      </c>
      <c r="E7" s="316" t="str">
        <f>IF(E6="JA","NEIN",IF(OR(AND(AVERAGE($B$4:$I$4)&gt;11,E2="nein"),(AND(SUM(Analyse!$B$31:'Analyse'!$W$31)&gt;SUM(Analyse!$B$32:'Analyse'!$W$32),E3="nein")),(E5="ja")),"JA","NEIN"))</f>
        <v>NEIN</v>
      </c>
      <c r="F7" s="316" t="str">
        <f>IF(F6="JA","NEIN",IF(OR(AND(AVERAGE($B$4:$I$4)&gt;11,F2="nein"),(AND(SUM(Analyse!$B$31:'Analyse'!$W$31)&gt;SUM(Analyse!$B$32:'Analyse'!$W$32),F3="nein")),(F5="ja")),"JA","NEIN"))</f>
        <v>NEIN</v>
      </c>
      <c r="G7" s="316" t="str">
        <f>IF(G6="JA","NEIN",IF(OR(AND(AVERAGE($B$4:$I$4)&gt;11,G2="nein"),(AND(SUM(Analyse!$B$31:'Analyse'!$W$31)&gt;SUM(Analyse!$B$32:'Analyse'!$W$32),G3="nein")),(G5="ja")),"JA","NEIN"))</f>
        <v>NEIN</v>
      </c>
      <c r="H7" s="316" t="str">
        <f>IF(H6="JA","NEIN",IF(OR(AND(AVERAGE($B$4:$I$4)&gt;11,H2="nein"),(AND(SUM(Analyse!$B$31:'Analyse'!$W$31)&gt;SUM(Analyse!$B$32:'Analyse'!$W$32),H3="nein")),(H5="ja")),"JA","NEIN"))</f>
        <v>NEIN</v>
      </c>
      <c r="I7" s="316" t="str">
        <f>IF(I6="JA","NEIN",IF(OR(AND(AVERAGE($B$4:$I$4)&gt;11,I2="nein"),(AND(SUM(Analyse!$B$31:'Analyse'!$W$31)&gt;SUM(Analyse!$B$32:'Analyse'!$W$32),I3="nein")),(I5="ja")),"JA","NEIN"))</f>
        <v>NEIN</v>
      </c>
      <c r="J7" s="189" t="str">
        <f>IF(J6="JA","NEIN",IF(OR(AND(AVERAGE($B$4:$I$4)&gt;11,J2="nein"),(AND(SUM(Analyse!$B$31:'Analyse'!$W$31)&gt;SUM(Analyse!$B$32:'Analyse'!$W$32),J3="nein")),(J5="ja")),"JA","NEIN"))</f>
        <v>NEIN</v>
      </c>
      <c r="K7" s="189" t="str">
        <f>IF(K6="JA","NEIN",IF(OR(AND(AVERAGE($B$4:$I$4)&gt;11,K2="nein"),(AND(SUM(Analyse!$B$31:'Analyse'!$W$31)&gt;SUM(Analyse!$B$32:'Analyse'!$W$32),K3="nein")),(K5="ja")),"JA","NEIN"))</f>
        <v>NEIN</v>
      </c>
      <c r="L7" s="189" t="str">
        <f>IF(L6="JA","NEIN",IF(OR(AND(AVERAGE($B$4:$I$4)&gt;11,L2="nein"),(AND(SUM(Analyse!$B$31:'Analyse'!$W$31)&gt;SUM(Analyse!$B$32:'Analyse'!$W$32),L3="nein")),(L5="ja")),"JA","NEIN"))</f>
        <v>NEIN</v>
      </c>
      <c r="M7" s="189" t="str">
        <f>IF(M6="JA","NEIN",IF(OR(AND(AVERAGE($B$4:$I$4)&gt;11,M2="nein"),(AND(SUM(Analyse!$B$31:'Analyse'!$W$31)&gt;SUM(Analyse!$B$32:'Analyse'!$W$32),M3="nein")),(M5="ja")),"JA","NEIN"))</f>
        <v>NEIN</v>
      </c>
    </row>
    <row r="8" spans="1:13" x14ac:dyDescent="0.25">
      <c r="A8" s="31" t="s">
        <v>81</v>
      </c>
      <c r="B8" s="317">
        <f>IF(B7="JA",Analyse!B41,0)</f>
        <v>0</v>
      </c>
      <c r="C8" s="317">
        <f>IF(C7="JA",Analyse!E41,0)</f>
        <v>0</v>
      </c>
      <c r="D8" s="317">
        <f>IF(D7="JA",Analyse!H41,0)</f>
        <v>0</v>
      </c>
      <c r="E8" s="317">
        <f>IF(E7="JA",Analyse!K41,0)</f>
        <v>0</v>
      </c>
      <c r="F8" s="317">
        <f>IF(F7="JA",Analyse!N41,0)</f>
        <v>0</v>
      </c>
      <c r="G8" s="317">
        <f>IF(G7="JA",Analyse!Q41,0)</f>
        <v>0</v>
      </c>
      <c r="H8" s="317">
        <f>IF(H7="JA",Analyse!T41,0)</f>
        <v>0</v>
      </c>
      <c r="I8" s="317">
        <f>IF(I7="JA",Analyse!W41,0)</f>
        <v>0</v>
      </c>
      <c r="J8" s="190">
        <f>IF(J7="JA",Analyse!Z41,0)</f>
        <v>0</v>
      </c>
      <c r="K8" s="190">
        <f>IF(K7="JA",Analyse!AC41,0)</f>
        <v>0</v>
      </c>
      <c r="L8" s="190">
        <f>IF(L7="JA",Analyse!AF41,0)</f>
        <v>0</v>
      </c>
      <c r="M8" s="190">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3.2" x14ac:dyDescent="0.25"/>
  <cols>
    <col min="3" max="3" width="15" customWidth="1"/>
    <col min="4" max="15" width="8.44140625" customWidth="1"/>
    <col min="16" max="16" width="1.33203125" customWidth="1"/>
    <col min="17" max="17" width="13" hidden="1" customWidth="1"/>
  </cols>
  <sheetData>
    <row r="2" spans="1:17" ht="15.6" x14ac:dyDescent="0.3">
      <c r="B2" s="6" t="s">
        <v>82</v>
      </c>
      <c r="C2" s="6"/>
      <c r="D2" s="6"/>
      <c r="E2" s="6"/>
      <c r="F2" s="6"/>
      <c r="G2" s="6"/>
    </row>
    <row r="3" spans="1:17" ht="15" x14ac:dyDescent="0.25">
      <c r="C3" s="55"/>
      <c r="D3" s="56"/>
    </row>
    <row r="4" spans="1:17" ht="15" hidden="1" x14ac:dyDescent="0.25">
      <c r="A4" s="420"/>
      <c r="B4" s="421"/>
      <c r="C4" s="422"/>
      <c r="D4" s="57" t="s">
        <v>83</v>
      </c>
      <c r="E4" s="57" t="s">
        <v>84</v>
      </c>
      <c r="F4" s="57" t="s">
        <v>85</v>
      </c>
      <c r="G4" s="57" t="s">
        <v>86</v>
      </c>
      <c r="H4" s="57" t="s">
        <v>87</v>
      </c>
      <c r="I4" s="57" t="s">
        <v>88</v>
      </c>
      <c r="J4" s="57" t="s">
        <v>72</v>
      </c>
      <c r="K4" s="57" t="s">
        <v>73</v>
      </c>
      <c r="L4" s="57" t="s">
        <v>74</v>
      </c>
      <c r="M4" s="57" t="s">
        <v>75</v>
      </c>
      <c r="N4" s="57" t="s">
        <v>76</v>
      </c>
      <c r="O4" s="57" t="s">
        <v>89</v>
      </c>
      <c r="P4" s="58"/>
      <c r="Q4" s="58"/>
    </row>
    <row r="5" spans="1:17" ht="15" hidden="1" x14ac:dyDescent="0.25">
      <c r="A5" s="59" t="s">
        <v>90</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5">
      <c r="A6" s="63" t="s">
        <v>91</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6" hidden="1" x14ac:dyDescent="0.3">
      <c r="A7" s="66" t="s">
        <v>92</v>
      </c>
      <c r="B7" s="67"/>
      <c r="C7" s="67"/>
      <c r="D7" s="68"/>
      <c r="E7" s="69"/>
      <c r="F7" s="69"/>
      <c r="G7" s="69"/>
      <c r="H7" s="69"/>
      <c r="I7" s="69"/>
      <c r="J7" s="69"/>
      <c r="K7" s="69"/>
      <c r="L7" s="69"/>
      <c r="M7" s="69"/>
      <c r="N7" s="69"/>
      <c r="O7" s="69"/>
    </row>
    <row r="8" spans="1:17" ht="15" hidden="1" x14ac:dyDescent="0.25">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5">
      <c r="A9" s="73" t="s">
        <v>93</v>
      </c>
      <c r="B9" s="61"/>
      <c r="C9" s="61"/>
      <c r="D9" s="74">
        <f t="shared" ref="D9:O9" si="2">$J$22</f>
        <v>1161.6500000000001</v>
      </c>
      <c r="E9" s="74">
        <f t="shared" si="2"/>
        <v>1161.6500000000001</v>
      </c>
      <c r="F9" s="74">
        <f t="shared" si="2"/>
        <v>1161.6500000000001</v>
      </c>
      <c r="G9" s="74">
        <f t="shared" si="2"/>
        <v>1161.6500000000001</v>
      </c>
      <c r="H9" s="74">
        <f t="shared" si="2"/>
        <v>1161.6500000000001</v>
      </c>
      <c r="I9" s="74">
        <f t="shared" si="2"/>
        <v>1161.6500000000001</v>
      </c>
      <c r="J9" s="74">
        <f t="shared" si="2"/>
        <v>1161.6500000000001</v>
      </c>
      <c r="K9" s="74">
        <f t="shared" si="2"/>
        <v>1161.6500000000001</v>
      </c>
      <c r="L9" s="74">
        <f t="shared" si="2"/>
        <v>1161.6500000000001</v>
      </c>
      <c r="M9" s="74">
        <f t="shared" si="2"/>
        <v>1161.6500000000001</v>
      </c>
      <c r="N9" s="74">
        <f t="shared" si="2"/>
        <v>1161.6500000000001</v>
      </c>
      <c r="O9" s="74">
        <f t="shared" si="2"/>
        <v>1161.6500000000001</v>
      </c>
      <c r="Q9" t="s">
        <v>94</v>
      </c>
    </row>
    <row r="10" spans="1:17" ht="15" hidden="1" x14ac:dyDescent="0.25">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5">
      <c r="A11" s="423" t="s">
        <v>95</v>
      </c>
      <c r="B11" s="424"/>
      <c r="C11" s="425"/>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5">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5">
      <c r="A13" s="73" t="s">
        <v>96</v>
      </c>
      <c r="B13" s="61"/>
      <c r="C13" s="61" t="s">
        <v>97</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5">
      <c r="A14" s="73" t="s">
        <v>98</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5">
      <c r="A15" s="73" t="s">
        <v>99</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5">
      <c r="A16" s="73" t="s">
        <v>100</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5">
      <c r="E17" s="55"/>
      <c r="F17" s="55"/>
      <c r="G17" s="77"/>
    </row>
    <row r="18" spans="1:15" ht="15.6" x14ac:dyDescent="0.3">
      <c r="A18" s="426" t="s">
        <v>101</v>
      </c>
      <c r="B18" s="426"/>
      <c r="C18" s="426"/>
      <c r="D18" s="426"/>
      <c r="E18" s="426"/>
      <c r="F18" s="426" t="str">
        <f>Allgemeines!F12</f>
        <v>01.09.2018 - 31.12.2018</v>
      </c>
      <c r="G18" s="426"/>
      <c r="H18" s="426"/>
      <c r="I18" s="426"/>
      <c r="J18" s="426"/>
    </row>
    <row r="19" spans="1:15" ht="13.8" thickBot="1" x14ac:dyDescent="0.3"/>
    <row r="20" spans="1:15" ht="15" customHeight="1" x14ac:dyDescent="0.25">
      <c r="B20" s="405" t="s">
        <v>102</v>
      </c>
      <c r="C20" s="406"/>
      <c r="D20" s="406"/>
      <c r="E20" s="406"/>
      <c r="F20" s="407"/>
      <c r="L20" s="389" t="s">
        <v>227</v>
      </c>
      <c r="M20" s="389"/>
      <c r="N20" s="389"/>
      <c r="O20" s="390"/>
    </row>
    <row r="21" spans="1:15" ht="30.75" customHeight="1" x14ac:dyDescent="0.25">
      <c r="B21" s="408" t="s">
        <v>103</v>
      </c>
      <c r="C21" s="409"/>
      <c r="D21" s="410"/>
      <c r="E21" s="411"/>
      <c r="F21" s="412"/>
      <c r="L21" s="389"/>
      <c r="M21" s="389"/>
      <c r="N21" s="389"/>
      <c r="O21" s="390"/>
    </row>
    <row r="22" spans="1:15" ht="15" x14ac:dyDescent="0.25">
      <c r="B22" s="413" t="s">
        <v>104</v>
      </c>
      <c r="C22" s="414"/>
      <c r="D22" s="415"/>
      <c r="E22" s="416">
        <f>E21*80/100</f>
        <v>0</v>
      </c>
      <c r="F22" s="417"/>
      <c r="H22" s="418" t="s">
        <v>105</v>
      </c>
      <c r="I22" s="419"/>
      <c r="J22" s="398">
        <f>Allgemeines!F9</f>
        <v>1161.6500000000001</v>
      </c>
      <c r="K22" s="399"/>
      <c r="L22" s="389"/>
      <c r="M22" s="389"/>
      <c r="N22" s="389"/>
      <c r="O22" s="390"/>
    </row>
    <row r="23" spans="1:15" ht="15.6" x14ac:dyDescent="0.3">
      <c r="B23" s="400"/>
      <c r="C23" s="401"/>
      <c r="D23" s="402"/>
      <c r="E23" s="403"/>
      <c r="F23" s="404"/>
      <c r="L23" s="389"/>
      <c r="M23" s="389"/>
      <c r="N23" s="389"/>
      <c r="O23" s="390"/>
    </row>
    <row r="24" spans="1:15" ht="15" x14ac:dyDescent="0.25">
      <c r="B24" s="381" t="s">
        <v>93</v>
      </c>
      <c r="C24" s="382"/>
      <c r="D24" s="383"/>
      <c r="E24" s="384">
        <f>J22</f>
        <v>1161.6500000000001</v>
      </c>
      <c r="F24" s="385"/>
      <c r="L24" s="389"/>
      <c r="M24" s="389"/>
      <c r="N24" s="389"/>
      <c r="O24" s="390"/>
    </row>
    <row r="25" spans="1:15" ht="15" x14ac:dyDescent="0.25">
      <c r="B25" s="386"/>
      <c r="C25" s="387"/>
      <c r="D25" s="388"/>
      <c r="E25" s="384"/>
      <c r="F25" s="385"/>
      <c r="L25" s="389"/>
      <c r="M25" s="389"/>
      <c r="N25" s="389"/>
      <c r="O25" s="390"/>
    </row>
    <row r="26" spans="1:15" ht="15" x14ac:dyDescent="0.25">
      <c r="B26" s="381" t="s">
        <v>106</v>
      </c>
      <c r="C26" s="382"/>
      <c r="D26" s="383"/>
      <c r="E26" s="384">
        <f>IF(OR(E21=0,Q16=4.5),0,SUMIF($D$16:$O$16,"&gt;4,5",D11:O11)/COUNTIF($D$16:$O$16,"&gt;4,5"))</f>
        <v>0</v>
      </c>
      <c r="F26" s="385"/>
      <c r="L26" s="389"/>
      <c r="M26" s="389"/>
      <c r="N26" s="389"/>
      <c r="O26" s="390"/>
    </row>
    <row r="27" spans="1:15" ht="15" x14ac:dyDescent="0.25">
      <c r="B27" s="381" t="s">
        <v>107</v>
      </c>
      <c r="C27" s="382"/>
      <c r="D27" s="383"/>
      <c r="E27" s="384"/>
      <c r="F27" s="385"/>
      <c r="L27" s="389"/>
      <c r="M27" s="389"/>
      <c r="N27" s="389"/>
      <c r="O27" s="390"/>
    </row>
    <row r="28" spans="1:15" ht="15" x14ac:dyDescent="0.25">
      <c r="B28" s="386"/>
      <c r="C28" s="387"/>
      <c r="D28" s="388"/>
      <c r="E28" s="384"/>
      <c r="F28" s="385"/>
      <c r="L28" s="389"/>
      <c r="M28" s="389"/>
      <c r="N28" s="389"/>
      <c r="O28" s="390"/>
    </row>
    <row r="29" spans="1:15" ht="15" x14ac:dyDescent="0.25">
      <c r="B29" s="381" t="s">
        <v>108</v>
      </c>
      <c r="C29" s="382"/>
      <c r="D29" s="383"/>
      <c r="E29" s="384">
        <f>IF(OR(E21=0,Q16=4.5),0,ROUND(SUMIF($D$16:$O$16,"&gt;4,5",D14:O14)/COUNTIF($D$16:$O$16,"&gt;4,5"),2))</f>
        <v>0</v>
      </c>
      <c r="F29" s="385"/>
      <c r="L29" s="389"/>
      <c r="M29" s="389"/>
      <c r="N29" s="389"/>
      <c r="O29" s="390"/>
    </row>
    <row r="30" spans="1:15" ht="15" x14ac:dyDescent="0.25">
      <c r="B30" s="381" t="s">
        <v>109</v>
      </c>
      <c r="C30" s="382"/>
      <c r="D30" s="383"/>
      <c r="E30" s="384">
        <f>IF(OR(E21=0,Q16=4.5),0,ROUND(SUMIF($D$16:$O$16,"&gt;4,5",D15:O15)/COUNTIF($D$16:$O$16,"&gt;4,5"),2))</f>
        <v>0</v>
      </c>
      <c r="F30" s="385"/>
      <c r="L30" s="389"/>
      <c r="M30" s="389"/>
      <c r="N30" s="389"/>
      <c r="O30" s="390"/>
    </row>
    <row r="31" spans="1:15" ht="15.6" thickBot="1" x14ac:dyDescent="0.3">
      <c r="B31" s="393" t="s">
        <v>110</v>
      </c>
      <c r="C31" s="394"/>
      <c r="D31" s="395"/>
      <c r="E31" s="396">
        <f>E32</f>
        <v>4.5</v>
      </c>
      <c r="F31" s="397"/>
      <c r="L31" s="389"/>
      <c r="M31" s="389"/>
      <c r="N31" s="389"/>
      <c r="O31" s="390"/>
    </row>
    <row r="32" spans="1:15" ht="15.6" hidden="1" thickBot="1" x14ac:dyDescent="0.3">
      <c r="B32" s="81"/>
      <c r="C32" s="82"/>
      <c r="D32" s="82"/>
      <c r="E32" s="391">
        <f>IF(E21=0,4.5,IF(Q16=4.5,4.5,ROUND(SUMIF($D$16:$O$16,"&gt;4,5",D16:O16)/COUNTIF($D$16:$O$16,"&gt;4,5"),2)))</f>
        <v>4.5</v>
      </c>
      <c r="F32" s="392"/>
    </row>
  </sheetData>
  <sheetProtection password="9FF7" sheet="1" objects="1" scenarios="1"/>
  <mergeCells count="31">
    <mergeCell ref="E22:F22"/>
    <mergeCell ref="H22:I22"/>
    <mergeCell ref="E24:F24"/>
    <mergeCell ref="A4:C4"/>
    <mergeCell ref="A11:C11"/>
    <mergeCell ref="A18:E18"/>
    <mergeCell ref="F18:J1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B29:D29"/>
    <mergeCell ref="E29:F29"/>
    <mergeCell ref="B26:D26"/>
    <mergeCell ref="E26:F26"/>
    <mergeCell ref="B27:D27"/>
    <mergeCell ref="E27:F27"/>
    <mergeCell ref="B28:D28"/>
    <mergeCell ref="E28:F2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workbookViewId="0">
      <pane xSplit="3" topLeftCell="D1" activePane="topRight" state="frozen"/>
      <selection pane="topRight" activeCell="E30" sqref="E30:M30"/>
    </sheetView>
  </sheetViews>
  <sheetFormatPr baseColWidth="10" defaultRowHeight="13.2" x14ac:dyDescent="0.25"/>
  <cols>
    <col min="1" max="1" width="15.33203125" customWidth="1"/>
    <col min="2" max="2" width="4.6640625" customWidth="1"/>
    <col min="3" max="3" width="12.88671875" customWidth="1"/>
    <col min="4" max="4" width="4.109375" customWidth="1"/>
    <col min="5" max="11" width="7.33203125" customWidth="1"/>
    <col min="12" max="12" width="4.44140625" customWidth="1"/>
    <col min="13" max="13" width="19.5546875" customWidth="1"/>
    <col min="14" max="14" width="11.88671875" customWidth="1"/>
    <col min="15" max="15" width="5" customWidth="1"/>
    <col min="29" max="29" width="2" customWidth="1"/>
  </cols>
  <sheetData>
    <row r="1" spans="1:21" ht="15.6" x14ac:dyDescent="0.3">
      <c r="A1" s="339" t="s">
        <v>111</v>
      </c>
      <c r="B1" s="339"/>
      <c r="C1" s="6"/>
      <c r="E1" s="11"/>
      <c r="F1" s="11"/>
      <c r="G1" s="11"/>
      <c r="H1" s="11"/>
      <c r="I1" s="11"/>
      <c r="J1" s="11"/>
      <c r="K1" s="11"/>
      <c r="L1" s="428">
        <f>Allgemeines!B3</f>
        <v>0</v>
      </c>
      <c r="M1" s="428"/>
      <c r="N1" s="428"/>
      <c r="O1" s="428"/>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5">
      <c r="E2" s="11"/>
      <c r="F2" s="11"/>
      <c r="G2" s="11"/>
      <c r="H2" s="11"/>
      <c r="I2" s="11"/>
      <c r="J2" s="11"/>
      <c r="K2" s="11"/>
      <c r="L2" s="428"/>
      <c r="M2" s="428"/>
      <c r="N2" s="428"/>
      <c r="O2" s="428"/>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5">
      <c r="A3" s="356" t="s">
        <v>112</v>
      </c>
      <c r="B3" s="356"/>
      <c r="C3" s="356"/>
      <c r="E3" s="11"/>
      <c r="F3" s="11"/>
      <c r="G3" s="11"/>
      <c r="H3" s="11"/>
      <c r="I3" s="11"/>
      <c r="J3" s="11"/>
      <c r="K3" s="11"/>
      <c r="L3" s="442">
        <f>Allgemeines!B4</f>
        <v>0</v>
      </c>
      <c r="M3" s="442"/>
      <c r="N3" s="442"/>
      <c r="O3" s="442"/>
    </row>
    <row r="4" spans="1:21" x14ac:dyDescent="0.25">
      <c r="A4" s="445" t="s">
        <v>113</v>
      </c>
      <c r="B4" s="445"/>
      <c r="C4" s="253">
        <v>1</v>
      </c>
      <c r="E4" s="11"/>
      <c r="F4" s="11"/>
      <c r="G4" s="11"/>
      <c r="H4" s="11"/>
      <c r="I4" s="11"/>
      <c r="J4" s="11"/>
      <c r="K4" s="11"/>
      <c r="L4" s="442" t="str">
        <f>CONCATENATE(Allgemeines!B5," ",Allgemeines!B6)</f>
        <v xml:space="preserve"> </v>
      </c>
      <c r="M4" s="442"/>
      <c r="N4" s="442"/>
      <c r="O4" s="442"/>
    </row>
    <row r="5" spans="1:21" x14ac:dyDescent="0.25">
      <c r="C5" s="51"/>
      <c r="E5" s="11"/>
      <c r="F5" s="11"/>
      <c r="G5" s="11"/>
      <c r="H5" s="11"/>
      <c r="I5" s="11"/>
      <c r="J5" s="11"/>
      <c r="K5" s="11"/>
      <c r="L5" s="11"/>
      <c r="M5" s="11"/>
      <c r="N5" s="11"/>
      <c r="O5" s="11"/>
    </row>
    <row r="6" spans="1:21" ht="12.75" customHeight="1" x14ac:dyDescent="0.25">
      <c r="A6" s="338"/>
      <c r="B6" s="338"/>
      <c r="C6" s="338"/>
      <c r="E6" s="11"/>
      <c r="F6" s="11"/>
      <c r="G6" s="11"/>
      <c r="H6" s="11"/>
      <c r="I6" s="11"/>
      <c r="J6" s="11"/>
      <c r="K6" s="11"/>
      <c r="L6" s="446">
        <f>Allgemeines!F14</f>
        <v>0</v>
      </c>
      <c r="M6" s="446"/>
      <c r="N6" s="446"/>
      <c r="O6" s="446"/>
    </row>
    <row r="7" spans="1:21" x14ac:dyDescent="0.25">
      <c r="A7" s="449"/>
      <c r="B7" s="449"/>
      <c r="C7" s="449"/>
      <c r="E7" s="11"/>
      <c r="F7" s="11"/>
      <c r="G7" s="11"/>
      <c r="H7" s="11"/>
      <c r="I7" s="11"/>
      <c r="J7" s="11"/>
      <c r="K7" s="11"/>
      <c r="L7" s="11"/>
      <c r="M7" s="11"/>
      <c r="N7" s="11"/>
      <c r="O7" s="11"/>
    </row>
    <row r="8" spans="1:21" x14ac:dyDescent="0.25">
      <c r="A8" s="449"/>
      <c r="B8" s="449"/>
      <c r="C8" s="449"/>
      <c r="E8" s="11"/>
      <c r="F8" s="11"/>
      <c r="G8" s="11"/>
      <c r="H8" s="11"/>
      <c r="I8" s="11"/>
      <c r="J8" s="11"/>
      <c r="K8" s="11"/>
      <c r="L8" s="443" t="str">
        <f>CONCATENATE("Bank: ",Allgemeines!B14)</f>
        <v xml:space="preserve">Bank: </v>
      </c>
      <c r="M8" s="443"/>
      <c r="N8" s="443"/>
      <c r="O8" s="443"/>
    </row>
    <row r="9" spans="1:21" x14ac:dyDescent="0.25">
      <c r="A9" s="449"/>
      <c r="B9" s="449"/>
      <c r="C9" s="449"/>
      <c r="E9" s="450" t="str">
        <f>IF(L1&lt;&gt;0,CONCATENATE(L1," - ",L3," - ",L4),"")</f>
        <v/>
      </c>
      <c r="F9" s="450"/>
      <c r="G9" s="450"/>
      <c r="H9" s="450"/>
      <c r="I9" s="450"/>
      <c r="J9" s="450"/>
      <c r="K9" s="11"/>
      <c r="L9" s="442" t="str">
        <f>CONCATENATE("Kto.-Inh. ",Allgemeines!B15)</f>
        <v xml:space="preserve">Kto.-Inh. </v>
      </c>
      <c r="M9" s="442"/>
      <c r="N9" s="442"/>
      <c r="O9" s="442"/>
    </row>
    <row r="10" spans="1:21" x14ac:dyDescent="0.25">
      <c r="A10" s="202"/>
      <c r="B10" s="436"/>
      <c r="C10" s="436"/>
      <c r="E10" s="451"/>
      <c r="F10" s="451"/>
      <c r="G10" s="451"/>
      <c r="H10" s="451"/>
      <c r="I10" s="451"/>
      <c r="J10" s="451"/>
      <c r="K10" s="11"/>
      <c r="L10" s="447" t="str">
        <f>CONCATENATE("IBAN ",Allgemeines!B16,"")</f>
        <v xml:space="preserve">IBAN </v>
      </c>
      <c r="M10" s="447"/>
      <c r="N10" s="448"/>
      <c r="O10" s="448"/>
    </row>
    <row r="11" spans="1:21" ht="13.8" x14ac:dyDescent="0.25">
      <c r="A11" s="203"/>
      <c r="B11" s="204"/>
      <c r="C11" s="204"/>
      <c r="E11" s="443" t="str">
        <f>CONCATENATE(Q1,Q2)</f>
        <v/>
      </c>
      <c r="F11" s="443"/>
      <c r="G11" s="443"/>
      <c r="H11" s="443"/>
      <c r="I11" s="443"/>
      <c r="J11" s="443"/>
      <c r="K11" s="11"/>
      <c r="L11" s="439" t="s">
        <v>115</v>
      </c>
      <c r="M11" s="439"/>
      <c r="N11" s="439"/>
      <c r="O11" s="439"/>
    </row>
    <row r="12" spans="1:21" x14ac:dyDescent="0.25">
      <c r="A12" s="205"/>
      <c r="B12" s="204"/>
      <c r="C12" s="204"/>
      <c r="E12" s="434" t="str">
        <f>CONCATENATE(R1,R2)</f>
        <v/>
      </c>
      <c r="F12" s="434"/>
      <c r="G12" s="434"/>
      <c r="H12" s="434"/>
      <c r="I12" s="434"/>
      <c r="J12" s="434"/>
      <c r="K12" s="11"/>
      <c r="L12" s="442">
        <f>Allgemeines!B8</f>
        <v>0</v>
      </c>
      <c r="M12" s="442"/>
      <c r="N12" s="442"/>
      <c r="O12" s="442"/>
    </row>
    <row r="13" spans="1:21" x14ac:dyDescent="0.25">
      <c r="A13" s="205"/>
      <c r="B13" s="204"/>
      <c r="C13" s="204"/>
      <c r="E13" s="434" t="str">
        <f>CONCATENATE(S1,S2)</f>
        <v/>
      </c>
      <c r="F13" s="434"/>
      <c r="G13" s="434"/>
      <c r="H13" s="434"/>
      <c r="I13" s="434"/>
      <c r="J13" s="434"/>
      <c r="K13" s="11"/>
      <c r="L13" s="442" t="str">
        <f>CONCATENATE("Tel. ",Allgemeines!B9,", Fax ",Allgemeines!B10)</f>
        <v xml:space="preserve">Tel. , Fax </v>
      </c>
      <c r="M13" s="442"/>
      <c r="N13" s="442"/>
      <c r="O13" s="442"/>
    </row>
    <row r="14" spans="1:21" ht="12.75" customHeight="1" x14ac:dyDescent="0.25">
      <c r="A14" s="205"/>
      <c r="B14" s="204"/>
      <c r="C14" s="204"/>
      <c r="E14" s="11" t="str">
        <f>CONCATENATE(T1,T2)</f>
        <v/>
      </c>
      <c r="F14" s="434" t="str">
        <f>CONCATENATE(U1,U2)</f>
        <v/>
      </c>
      <c r="G14" s="434"/>
      <c r="H14" s="434"/>
      <c r="I14" s="434"/>
      <c r="J14" s="434"/>
      <c r="K14" s="11"/>
      <c r="L14" s="427" t="str">
        <f>CONCATENATE("E-Mail ",Allgemeines!B11)</f>
        <v xml:space="preserve">E-Mail </v>
      </c>
      <c r="M14" s="427"/>
      <c r="N14" s="427"/>
      <c r="O14" s="427"/>
    </row>
    <row r="15" spans="1:21" ht="12.75" customHeight="1" x14ac:dyDescent="0.25">
      <c r="A15" s="205"/>
      <c r="B15" s="204"/>
      <c r="C15" s="204"/>
      <c r="E15" s="11"/>
      <c r="F15" s="11"/>
      <c r="G15" s="11"/>
      <c r="H15" s="11"/>
      <c r="I15" s="11"/>
      <c r="J15" s="11"/>
      <c r="K15" s="11"/>
      <c r="L15" s="444"/>
      <c r="M15" s="444"/>
      <c r="N15" s="444"/>
      <c r="O15" s="444"/>
    </row>
    <row r="16" spans="1:21" ht="12.75" customHeight="1" x14ac:dyDescent="0.25">
      <c r="A16" s="205"/>
      <c r="B16" s="204"/>
      <c r="C16" s="204"/>
      <c r="E16" s="11"/>
      <c r="F16" s="11"/>
      <c r="G16" s="11"/>
      <c r="H16" s="11"/>
      <c r="I16" s="11"/>
      <c r="J16" s="11"/>
      <c r="K16" s="11"/>
      <c r="L16" s="440" t="str">
        <f>CONCATENATE(Allgemeines!F3,", ",Allgemeines!F4,", ",Allgemeines!F5," ",Allgemeines!F6,", Leitung: ",Allgemeines!F7,", EinrNr: ",Allgemeines!F8)</f>
        <v xml:space="preserve">, ,  , Leitung: , EinrNr: </v>
      </c>
      <c r="M16" s="440"/>
      <c r="N16" s="440"/>
      <c r="O16" s="440"/>
    </row>
    <row r="17" spans="1:15" ht="12.75" customHeight="1" x14ac:dyDescent="0.25">
      <c r="A17" s="205"/>
      <c r="B17" s="204"/>
      <c r="C17" s="204"/>
      <c r="E17" s="11"/>
      <c r="F17" s="11"/>
      <c r="G17" s="11"/>
      <c r="H17" s="11"/>
      <c r="I17" s="11"/>
      <c r="J17" s="11"/>
      <c r="K17" s="83"/>
      <c r="L17" s="441"/>
      <c r="M17" s="441"/>
      <c r="N17" s="441"/>
      <c r="O17" s="441"/>
    </row>
    <row r="18" spans="1:15" ht="12.75" customHeight="1" x14ac:dyDescent="0.25">
      <c r="A18" s="205"/>
      <c r="B18" s="204"/>
      <c r="C18" s="204"/>
      <c r="E18" s="11"/>
      <c r="F18" s="11"/>
      <c r="G18" s="11"/>
      <c r="H18" s="11"/>
      <c r="I18" s="11"/>
      <c r="J18" s="11"/>
      <c r="K18" s="83"/>
      <c r="L18" s="441"/>
      <c r="M18" s="441"/>
      <c r="N18" s="441"/>
      <c r="O18" s="441"/>
    </row>
    <row r="19" spans="1:15" ht="12.75" customHeight="1" x14ac:dyDescent="0.25">
      <c r="A19" s="205"/>
      <c r="B19" s="204"/>
      <c r="C19" s="204"/>
      <c r="E19" s="11"/>
      <c r="F19" s="11"/>
      <c r="G19" s="11"/>
      <c r="H19" s="11"/>
      <c r="I19" s="11"/>
      <c r="J19" s="11"/>
      <c r="K19" s="83"/>
      <c r="L19" s="441"/>
      <c r="M19" s="441"/>
      <c r="N19" s="441"/>
      <c r="O19" s="441"/>
    </row>
    <row r="20" spans="1:15" ht="12.75" customHeight="1" x14ac:dyDescent="0.25">
      <c r="A20" s="205"/>
      <c r="B20" s="204"/>
      <c r="C20" s="204"/>
      <c r="E20" s="434" t="str">
        <f>CONCATENATE("Endabrechnung kindbezogene Förderung nach BayKiBiG: Abrechnungszeitraum ",Allgemeines!F12)</f>
        <v>Endabrechnung kindbezogene Förderung nach BayKiBiG: Abrechnungszeitraum 01.09.2018 - 31.12.2018</v>
      </c>
      <c r="F20" s="434"/>
      <c r="G20" s="434"/>
      <c r="H20" s="434"/>
      <c r="I20" s="434"/>
      <c r="J20" s="434"/>
      <c r="K20" s="434"/>
      <c r="L20" s="434"/>
      <c r="M20" s="434"/>
      <c r="N20" s="434"/>
      <c r="O20" s="434"/>
    </row>
    <row r="21" spans="1:15" ht="12.75" customHeight="1" x14ac:dyDescent="0.25">
      <c r="A21" s="205"/>
      <c r="B21" s="204"/>
      <c r="C21" s="204"/>
      <c r="E21" s="11"/>
      <c r="F21" s="11"/>
      <c r="G21" s="85"/>
      <c r="H21" s="11"/>
      <c r="I21" s="11"/>
      <c r="J21" s="11"/>
      <c r="K21" s="11"/>
      <c r="L21" s="11"/>
      <c r="M21" s="11"/>
      <c r="N21" s="11"/>
      <c r="O21" s="11"/>
    </row>
    <row r="22" spans="1:15" ht="12.75" customHeight="1" x14ac:dyDescent="0.25">
      <c r="A22" s="205"/>
      <c r="B22" s="204"/>
      <c r="C22" s="204"/>
      <c r="E22" s="433" t="s">
        <v>116</v>
      </c>
      <c r="F22" s="433"/>
      <c r="G22" s="433"/>
      <c r="H22" s="433"/>
      <c r="I22" s="433"/>
      <c r="J22" s="433"/>
      <c r="K22" s="433"/>
      <c r="L22" s="433"/>
      <c r="M22" s="433"/>
      <c r="N22" s="433"/>
      <c r="O22" s="11"/>
    </row>
    <row r="23" spans="1:15" ht="12.75" customHeight="1" x14ac:dyDescent="0.25">
      <c r="A23" s="205"/>
      <c r="B23" s="204"/>
      <c r="C23" s="204"/>
      <c r="E23" s="11"/>
      <c r="F23" s="11"/>
      <c r="G23" s="11"/>
      <c r="H23" s="11"/>
      <c r="I23" s="11"/>
      <c r="J23" s="11"/>
      <c r="K23" s="11"/>
      <c r="L23" s="11"/>
      <c r="M23" s="11"/>
      <c r="N23" s="11"/>
      <c r="O23" s="11"/>
    </row>
    <row r="24" spans="1:15" ht="12.75" customHeight="1" x14ac:dyDescent="0.25">
      <c r="A24" s="205"/>
      <c r="B24" s="204"/>
      <c r="C24" s="204"/>
      <c r="E24" s="427" t="s">
        <v>261</v>
      </c>
      <c r="F24" s="427"/>
      <c r="G24" s="427"/>
      <c r="H24" s="427"/>
      <c r="I24" s="427"/>
      <c r="J24" s="427"/>
      <c r="K24" s="427"/>
      <c r="L24" s="427"/>
      <c r="M24" s="427"/>
      <c r="N24" s="427"/>
      <c r="O24" s="427"/>
    </row>
    <row r="25" spans="1:15" ht="12.75" customHeight="1" x14ac:dyDescent="0.25">
      <c r="A25" s="205"/>
      <c r="B25" s="204"/>
      <c r="C25" s="204"/>
      <c r="E25" s="427"/>
      <c r="F25" s="427"/>
      <c r="G25" s="427"/>
      <c r="H25" s="427"/>
      <c r="I25" s="427"/>
      <c r="J25" s="427"/>
      <c r="K25" s="427"/>
      <c r="L25" s="427"/>
      <c r="M25" s="427"/>
      <c r="N25" s="427"/>
      <c r="O25" s="427"/>
    </row>
    <row r="26" spans="1:15" ht="12.75" customHeight="1" x14ac:dyDescent="0.25">
      <c r="E26" s="84"/>
      <c r="F26" s="84"/>
      <c r="G26" s="84"/>
      <c r="H26" s="84"/>
      <c r="I26" s="84"/>
      <c r="J26" s="84"/>
      <c r="K26" s="84"/>
      <c r="L26" s="84"/>
      <c r="M26" s="86"/>
      <c r="N26" s="86"/>
      <c r="O26" s="86"/>
    </row>
    <row r="27" spans="1:15" ht="12.75" customHeight="1" x14ac:dyDescent="0.25">
      <c r="D27" s="11"/>
      <c r="E27" s="427" t="s">
        <v>118</v>
      </c>
      <c r="F27" s="427"/>
      <c r="G27" s="427"/>
      <c r="H27" s="427"/>
      <c r="I27" s="427"/>
      <c r="J27" s="427"/>
      <c r="K27" s="427"/>
      <c r="L27" s="427"/>
      <c r="M27" s="427"/>
      <c r="N27" s="427"/>
      <c r="O27" s="427"/>
    </row>
    <row r="28" spans="1:15" ht="15.6" customHeight="1" x14ac:dyDescent="0.25">
      <c r="A28" s="338"/>
      <c r="B28" s="338"/>
      <c r="C28" s="338"/>
      <c r="D28" s="11"/>
      <c r="E28" s="427"/>
      <c r="F28" s="427"/>
      <c r="G28" s="427"/>
      <c r="H28" s="427"/>
      <c r="I28" s="427"/>
      <c r="J28" s="427"/>
      <c r="K28" s="427"/>
      <c r="L28" s="427"/>
      <c r="M28" s="427"/>
      <c r="N28" s="427"/>
      <c r="O28" s="427"/>
    </row>
    <row r="29" spans="1:15" x14ac:dyDescent="0.25">
      <c r="A29" s="437"/>
      <c r="B29" s="437"/>
      <c r="C29" s="437"/>
      <c r="D29" s="11"/>
      <c r="E29" s="433" t="str">
        <f>IF($C$4=1,IF(Allgemeines!F16&gt;0,CONCATENATE("Beantragt wird die Förderung nach Art. 24 BayKiBiG für ",Allgemeines!F16," Plätze ",IF(Allgemeines!F17&gt;0,CONCATENATE("(Sharing ",Allgemeines!F17,") "),""),"- Zeitkategorien siehe Analyse.")," "),"")</f>
        <v xml:space="preserve"> </v>
      </c>
      <c r="F29" s="433"/>
      <c r="G29" s="433"/>
      <c r="H29" s="433"/>
      <c r="I29" s="433"/>
      <c r="J29" s="433"/>
      <c r="K29" s="433"/>
      <c r="L29" s="433"/>
      <c r="M29" s="433"/>
      <c r="N29" s="433"/>
      <c r="O29" s="433"/>
    </row>
    <row r="30" spans="1:15" x14ac:dyDescent="0.25">
      <c r="A30" s="437"/>
      <c r="B30" s="437"/>
      <c r="C30" s="437"/>
      <c r="D30" s="11"/>
      <c r="E30" s="428" t="str">
        <f>CONCATENATE("Bei einem Basiswert von ",Allgemeines!F9," Euro errechnet sich ein Gesamtzuschuss in Höhe von")</f>
        <v>Bei einem Basiswert von 1161,65 Euro errechnet sich ein Gesamtzuschuss in Höhe von</v>
      </c>
      <c r="F30" s="428"/>
      <c r="G30" s="428"/>
      <c r="H30" s="428"/>
      <c r="I30" s="428"/>
      <c r="J30" s="428"/>
      <c r="K30" s="428"/>
      <c r="L30" s="428"/>
      <c r="M30" s="428"/>
      <c r="N30" s="88" t="e">
        <f>N33+IF(N34&lt;&gt;"",N34,0)+IF(N35&lt;&gt;"",N35,0)+IF(N36&lt;&gt;"",N36,0)+IF(N38&lt;&gt;"",N38,0)+IF(N39&lt;&gt;"",N39,0)</f>
        <v>#N/A</v>
      </c>
      <c r="O30" s="11" t="s">
        <v>114</v>
      </c>
    </row>
    <row r="31" spans="1:15" s="244" customFormat="1" x14ac:dyDescent="0.25">
      <c r="A31" s="247"/>
      <c r="B31" s="247"/>
      <c r="C31" s="247"/>
      <c r="D31" s="246"/>
      <c r="E31" s="245"/>
      <c r="F31" s="245"/>
      <c r="G31" s="245"/>
      <c r="H31" s="245"/>
      <c r="I31" s="245"/>
      <c r="J31" s="245"/>
      <c r="K31" s="245"/>
      <c r="L31" s="245"/>
      <c r="M31" s="245"/>
      <c r="N31" s="88"/>
      <c r="O31" s="246"/>
    </row>
    <row r="32" spans="1:15" s="244" customFormat="1" ht="13.2" customHeight="1" x14ac:dyDescent="0.25">
      <c r="A32" s="247"/>
      <c r="B32" s="247"/>
      <c r="C32" s="247"/>
      <c r="D32" s="246"/>
      <c r="E32" s="428" t="s">
        <v>250</v>
      </c>
      <c r="F32" s="428"/>
      <c r="G32" s="428"/>
      <c r="H32" s="428"/>
      <c r="I32" s="428"/>
      <c r="J32" s="428"/>
      <c r="K32" s="428"/>
      <c r="L32" s="428"/>
      <c r="M32" s="428"/>
      <c r="N32" s="88"/>
      <c r="O32" s="246"/>
    </row>
    <row r="33" spans="1:15" s="244" customFormat="1" ht="34.200000000000003" customHeight="1" x14ac:dyDescent="0.25">
      <c r="A33" s="247"/>
      <c r="B33" s="247"/>
      <c r="C33" s="247"/>
      <c r="D33" s="246"/>
      <c r="E33" s="428" t="s">
        <v>251</v>
      </c>
      <c r="F33" s="428"/>
      <c r="G33" s="428"/>
      <c r="H33" s="428"/>
      <c r="I33" s="428"/>
      <c r="J33" s="428"/>
      <c r="K33" s="428"/>
      <c r="L33" s="428"/>
      <c r="M33" s="428"/>
      <c r="N33" s="88" t="e">
        <f>(Analyse!AL41/2)-Analyse!AL43</f>
        <v>#N/A</v>
      </c>
      <c r="O33" s="246" t="s">
        <v>114</v>
      </c>
    </row>
    <row r="34" spans="1:15" ht="20.399999999999999" customHeight="1" x14ac:dyDescent="0.25">
      <c r="A34" s="437"/>
      <c r="B34" s="437"/>
      <c r="C34" s="437"/>
      <c r="E34" s="428" t="s">
        <v>252</v>
      </c>
      <c r="F34" s="428"/>
      <c r="G34" s="428"/>
      <c r="H34" s="428"/>
      <c r="I34" s="428"/>
      <c r="J34" s="428"/>
      <c r="K34" s="428"/>
      <c r="L34" s="428"/>
      <c r="M34" s="428"/>
      <c r="N34" s="88">
        <f>Analyse!AL42</f>
        <v>0</v>
      </c>
      <c r="O34" s="11" t="s">
        <v>114</v>
      </c>
    </row>
    <row r="35" spans="1:15" ht="31.2" customHeight="1" x14ac:dyDescent="0.25">
      <c r="A35" s="437"/>
      <c r="B35" s="437"/>
      <c r="C35" s="437"/>
      <c r="E35" s="428" t="s">
        <v>249</v>
      </c>
      <c r="F35" s="428"/>
      <c r="G35" s="428"/>
      <c r="H35" s="428"/>
      <c r="I35" s="428"/>
      <c r="J35" s="428"/>
      <c r="K35" s="428"/>
      <c r="L35" s="428"/>
      <c r="M35" s="428"/>
      <c r="N35" s="88" t="e">
        <f>Analyse!AL43</f>
        <v>#N/A</v>
      </c>
      <c r="O35" s="246" t="s">
        <v>114</v>
      </c>
    </row>
    <row r="36" spans="1:15" s="248" customFormat="1" ht="19.95" customHeight="1" x14ac:dyDescent="0.25">
      <c r="A36" s="250"/>
      <c r="B36" s="250"/>
      <c r="C36" s="250"/>
      <c r="E36" s="428" t="s">
        <v>255</v>
      </c>
      <c r="F36" s="428"/>
      <c r="G36" s="428"/>
      <c r="H36" s="428"/>
      <c r="I36" s="428"/>
      <c r="J36" s="428"/>
      <c r="K36" s="428"/>
      <c r="L36" s="428"/>
      <c r="M36" s="428"/>
      <c r="N36" s="88" t="e">
        <f>N33</f>
        <v>#N/A</v>
      </c>
      <c r="O36" s="249" t="s">
        <v>114</v>
      </c>
    </row>
    <row r="37" spans="1:15" ht="12" customHeight="1" x14ac:dyDescent="0.25">
      <c r="A37" s="205"/>
      <c r="B37" s="207"/>
      <c r="C37" s="207"/>
      <c r="E37" s="433"/>
      <c r="F37" s="433"/>
      <c r="G37" s="433"/>
      <c r="H37" s="433"/>
      <c r="I37" s="433"/>
      <c r="J37" s="433"/>
      <c r="K37" s="433"/>
      <c r="L37" s="433"/>
      <c r="M37" s="433"/>
      <c r="N37" s="88"/>
      <c r="O37" s="11"/>
    </row>
    <row r="38" spans="1:15" ht="12" customHeight="1" x14ac:dyDescent="0.25">
      <c r="A38" s="437"/>
      <c r="B38" s="437"/>
      <c r="C38" s="437"/>
      <c r="E38" s="428"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28"/>
      <c r="G38" s="428"/>
      <c r="H38" s="428"/>
      <c r="I38" s="428"/>
      <c r="J38" s="428"/>
      <c r="K38" s="428"/>
      <c r="L38" s="428"/>
      <c r="M38" s="428"/>
      <c r="N38" s="88" t="str">
        <f>IF(Allgemeines!F11&gt;0,-((N33+IF(N34&lt;&gt;"",N34,0))*Allgemeines!F11/365),"")</f>
        <v/>
      </c>
      <c r="O38" s="11" t="str">
        <f>IF(Allgemeines!F11&gt;0,"Euro","")</f>
        <v/>
      </c>
    </row>
    <row r="39" spans="1:15" s="244" customFormat="1" x14ac:dyDescent="0.25">
      <c r="A39" s="437"/>
      <c r="B39" s="437"/>
      <c r="C39" s="437"/>
      <c r="E39" s="433" t="str">
        <f>IF(Analyse!AL49&gt;0,CONCATENATE("Es sind Kalendermonat/e wegen Personalfehltagen abzuziehen."),"Es gab keine förderrelevanten Personalfehltage im Sinne §17 Abs. 4 S. 2 AVBayKiBiG.")</f>
        <v>Es gab keine förderrelevanten Personalfehltage im Sinne §17 Abs. 4 S. 2 AVBayKiBiG.</v>
      </c>
      <c r="F39" s="433"/>
      <c r="G39" s="433"/>
      <c r="H39" s="433"/>
      <c r="I39" s="433"/>
      <c r="J39" s="433"/>
      <c r="K39" s="433"/>
      <c r="L39" s="433"/>
      <c r="M39" s="433"/>
      <c r="N39" s="88" t="str">
        <f>IF(Analyse!AL49&gt;0,-Analyse!AL49,"")</f>
        <v/>
      </c>
      <c r="O39" s="11" t="str">
        <f>IF(Analyse!AL49&gt;0,"Euro","")</f>
        <v/>
      </c>
    </row>
    <row r="40" spans="1:15" ht="12.75" customHeight="1" x14ac:dyDescent="0.25">
      <c r="A40" s="437"/>
      <c r="B40" s="437"/>
      <c r="C40" s="437"/>
      <c r="E40" s="433"/>
      <c r="F40" s="433"/>
      <c r="G40" s="433"/>
      <c r="H40" s="433"/>
      <c r="I40" s="433"/>
      <c r="J40" s="433"/>
      <c r="K40" s="433"/>
      <c r="L40" s="433"/>
      <c r="M40" s="433"/>
      <c r="N40" s="88"/>
      <c r="O40" s="11" t="str">
        <f>IF(N40="","","Euro")</f>
        <v/>
      </c>
    </row>
    <row r="41" spans="1:15" ht="12.75" customHeight="1" x14ac:dyDescent="0.25">
      <c r="A41" s="205"/>
      <c r="B41" s="204"/>
      <c r="C41" s="204"/>
      <c r="E41" s="427" t="s">
        <v>119</v>
      </c>
      <c r="F41" s="427"/>
      <c r="G41" s="427"/>
      <c r="H41" s="427"/>
      <c r="I41" s="427"/>
      <c r="J41" s="427"/>
      <c r="K41" s="427"/>
      <c r="L41" s="427"/>
      <c r="M41" s="427"/>
      <c r="N41" s="427"/>
      <c r="O41" s="427"/>
    </row>
    <row r="42" spans="1:15" ht="15" customHeight="1" x14ac:dyDescent="0.25">
      <c r="A42" s="205"/>
      <c r="B42" s="204"/>
      <c r="C42" s="204"/>
      <c r="E42" s="427"/>
      <c r="F42" s="427"/>
      <c r="G42" s="427"/>
      <c r="H42" s="427"/>
      <c r="I42" s="427"/>
      <c r="J42" s="427"/>
      <c r="K42" s="427"/>
      <c r="L42" s="427"/>
      <c r="M42" s="427"/>
      <c r="N42" s="427"/>
      <c r="O42" s="427"/>
    </row>
    <row r="43" spans="1:15" ht="12.75" customHeight="1" x14ac:dyDescent="0.25">
      <c r="A43" s="205"/>
      <c r="B43" s="204"/>
      <c r="C43" s="204"/>
      <c r="E43" s="427"/>
      <c r="F43" s="427"/>
      <c r="G43" s="427"/>
      <c r="H43" s="427"/>
      <c r="I43" s="427"/>
      <c r="J43" s="427"/>
      <c r="K43" s="427"/>
      <c r="L43" s="427"/>
      <c r="M43" s="427"/>
      <c r="N43" s="427"/>
      <c r="O43" s="427"/>
    </row>
    <row r="44" spans="1:15" ht="12.75" customHeight="1" x14ac:dyDescent="0.25">
      <c r="A44" s="205"/>
      <c r="B44" s="204"/>
      <c r="C44" s="204"/>
      <c r="E44" s="83"/>
      <c r="F44" s="83"/>
      <c r="G44" s="83"/>
      <c r="H44" s="83"/>
      <c r="I44" s="83"/>
      <c r="J44" s="83"/>
      <c r="K44" s="83"/>
      <c r="L44" s="83"/>
      <c r="M44" s="83"/>
      <c r="N44" s="83"/>
      <c r="O44" s="83"/>
    </row>
    <row r="45" spans="1:15" ht="12.75" customHeight="1" x14ac:dyDescent="0.25">
      <c r="A45" s="205"/>
      <c r="B45" s="204"/>
      <c r="C45" s="204"/>
      <c r="E45" s="438" t="s">
        <v>120</v>
      </c>
      <c r="F45" s="438"/>
      <c r="G45" s="438"/>
      <c r="H45" s="438"/>
      <c r="I45" s="438"/>
      <c r="J45" s="438"/>
      <c r="K45" s="438"/>
      <c r="L45" s="438"/>
      <c r="M45" s="438"/>
      <c r="N45" s="438"/>
      <c r="O45" s="438"/>
    </row>
    <row r="46" spans="1:15" ht="12.75" customHeight="1" x14ac:dyDescent="0.25">
      <c r="A46" s="205"/>
      <c r="B46" s="204"/>
      <c r="C46" s="204"/>
      <c r="E46" s="432" t="s">
        <v>121</v>
      </c>
      <c r="F46" s="432"/>
      <c r="G46" s="432"/>
      <c r="H46" s="432"/>
      <c r="I46" s="432"/>
      <c r="J46" s="432"/>
      <c r="K46" s="432"/>
      <c r="L46" s="432"/>
      <c r="M46" s="432"/>
      <c r="N46" s="432"/>
      <c r="O46" s="432"/>
    </row>
    <row r="47" spans="1:15" ht="12.75" customHeight="1" x14ac:dyDescent="0.25">
      <c r="A47" s="205"/>
      <c r="B47" s="204"/>
      <c r="C47" s="204"/>
      <c r="E47" s="432" t="s">
        <v>122</v>
      </c>
      <c r="F47" s="432"/>
      <c r="G47" s="432"/>
      <c r="H47" s="432"/>
      <c r="I47" s="432"/>
      <c r="J47" s="432"/>
      <c r="K47" s="432"/>
      <c r="L47" s="432"/>
      <c r="M47" s="432"/>
      <c r="N47" s="432"/>
      <c r="O47" s="432"/>
    </row>
    <row r="48" spans="1:15" ht="12.75" customHeight="1" x14ac:dyDescent="0.25">
      <c r="A48" s="205"/>
      <c r="B48" s="204"/>
      <c r="C48" s="204"/>
      <c r="E48" s="432" t="s">
        <v>123</v>
      </c>
      <c r="F48" s="432"/>
      <c r="G48" s="432"/>
      <c r="H48" s="432"/>
      <c r="I48" s="432"/>
      <c r="J48" s="432"/>
      <c r="K48" s="432"/>
      <c r="L48" s="432"/>
      <c r="M48" s="432"/>
      <c r="N48" s="432"/>
      <c r="O48" s="432"/>
    </row>
    <row r="49" spans="1:15" ht="12.75" customHeight="1" x14ac:dyDescent="0.25">
      <c r="A49" s="205"/>
      <c r="B49" s="204"/>
      <c r="C49" s="204"/>
      <c r="E49" s="432"/>
      <c r="F49" s="432"/>
      <c r="G49" s="432"/>
      <c r="H49" s="432"/>
      <c r="I49" s="432"/>
      <c r="J49" s="432"/>
      <c r="K49" s="432"/>
      <c r="L49" s="432"/>
      <c r="M49" s="432"/>
      <c r="N49" s="432"/>
      <c r="O49" s="432"/>
    </row>
    <row r="50" spans="1:15" ht="12.75" customHeight="1" x14ac:dyDescent="0.25">
      <c r="A50" s="205"/>
      <c r="B50" s="204"/>
      <c r="C50" s="204"/>
      <c r="E50" s="432"/>
      <c r="F50" s="432"/>
      <c r="G50" s="432"/>
      <c r="H50" s="432"/>
      <c r="I50" s="432"/>
      <c r="J50" s="432"/>
      <c r="K50" s="432"/>
      <c r="L50" s="432"/>
      <c r="M50" s="432"/>
      <c r="N50" s="432"/>
      <c r="O50" s="432"/>
    </row>
    <row r="51" spans="1:15" ht="12.75" customHeight="1" x14ac:dyDescent="0.25">
      <c r="A51" s="205"/>
      <c r="B51" s="204"/>
      <c r="C51" s="204"/>
      <c r="E51" s="432" t="s">
        <v>124</v>
      </c>
      <c r="F51" s="432"/>
      <c r="G51" s="432"/>
      <c r="H51" s="432"/>
      <c r="I51" s="432"/>
      <c r="J51" s="432"/>
      <c r="K51" s="432"/>
      <c r="L51" s="432"/>
      <c r="M51" s="432"/>
      <c r="N51" s="432"/>
      <c r="O51" s="432"/>
    </row>
    <row r="52" spans="1:15" ht="12.75" customHeight="1" x14ac:dyDescent="0.25">
      <c r="A52" s="205"/>
      <c r="B52" s="204"/>
      <c r="C52" s="204"/>
      <c r="E52" s="432"/>
      <c r="F52" s="432"/>
      <c r="G52" s="432"/>
      <c r="H52" s="432"/>
      <c r="I52" s="432"/>
      <c r="J52" s="432"/>
      <c r="K52" s="432"/>
      <c r="L52" s="432"/>
      <c r="M52" s="432"/>
      <c r="N52" s="432"/>
      <c r="O52" s="432"/>
    </row>
    <row r="53" spans="1:15" ht="12.75" customHeight="1" x14ac:dyDescent="0.25">
      <c r="A53" s="205"/>
      <c r="B53" s="204"/>
      <c r="C53" s="204"/>
      <c r="E53" s="432" t="s">
        <v>125</v>
      </c>
      <c r="F53" s="432"/>
      <c r="G53" s="432"/>
      <c r="H53" s="432"/>
      <c r="I53" s="432"/>
      <c r="J53" s="432"/>
      <c r="K53" s="432"/>
      <c r="L53" s="432"/>
      <c r="M53" s="432"/>
      <c r="N53" s="432"/>
      <c r="O53" s="432"/>
    </row>
    <row r="54" spans="1:15" ht="12.75" customHeight="1" x14ac:dyDescent="0.25">
      <c r="A54" s="205"/>
      <c r="B54" s="204"/>
      <c r="C54" s="204"/>
      <c r="E54" s="432" t="s">
        <v>126</v>
      </c>
      <c r="F54" s="432"/>
      <c r="G54" s="432"/>
      <c r="H54" s="432"/>
      <c r="I54" s="432"/>
      <c r="J54" s="432"/>
      <c r="K54" s="432"/>
      <c r="L54" s="432"/>
      <c r="M54" s="432"/>
      <c r="N54" s="432"/>
      <c r="O54" s="432"/>
    </row>
    <row r="55" spans="1:15" ht="12.75" customHeight="1" x14ac:dyDescent="0.25">
      <c r="A55" s="206"/>
      <c r="B55" s="436"/>
      <c r="C55" s="436"/>
      <c r="E55" s="432" t="s">
        <v>127</v>
      </c>
      <c r="F55" s="432"/>
      <c r="G55" s="432"/>
      <c r="H55" s="432"/>
      <c r="I55" s="432"/>
      <c r="J55" s="432"/>
      <c r="K55" s="432"/>
      <c r="L55" s="432"/>
      <c r="M55" s="432"/>
      <c r="N55" s="432"/>
      <c r="O55" s="432"/>
    </row>
    <row r="56" spans="1:15" ht="12.75" customHeight="1" x14ac:dyDescent="0.25">
      <c r="E56" s="432" t="s">
        <v>128</v>
      </c>
      <c r="F56" s="432"/>
      <c r="G56" s="432"/>
      <c r="H56" s="432"/>
      <c r="I56" s="432"/>
      <c r="J56" s="432"/>
      <c r="K56" s="432"/>
      <c r="L56" s="432"/>
      <c r="M56" s="432"/>
      <c r="N56" s="432"/>
      <c r="O56" s="432"/>
    </row>
    <row r="57" spans="1:15" ht="12.75" customHeight="1" x14ac:dyDescent="0.25">
      <c r="E57" s="432"/>
      <c r="F57" s="432"/>
      <c r="G57" s="432"/>
      <c r="H57" s="432"/>
      <c r="I57" s="432"/>
      <c r="J57" s="432"/>
      <c r="K57" s="432"/>
      <c r="L57" s="432"/>
      <c r="M57" s="432"/>
      <c r="N57" s="432"/>
      <c r="O57" s="432"/>
    </row>
    <row r="58" spans="1:15" ht="12.75" customHeight="1" x14ac:dyDescent="0.25">
      <c r="E58" s="432" t="s">
        <v>129</v>
      </c>
      <c r="F58" s="432"/>
      <c r="G58" s="432"/>
      <c r="H58" s="432"/>
      <c r="I58" s="432"/>
      <c r="J58" s="432"/>
      <c r="K58" s="432"/>
      <c r="L58" s="432"/>
      <c r="M58" s="432"/>
      <c r="N58" s="432"/>
      <c r="O58" s="432"/>
    </row>
    <row r="59" spans="1:15" ht="12.75" customHeight="1" x14ac:dyDescent="0.25">
      <c r="E59" s="432"/>
      <c r="F59" s="432"/>
      <c r="G59" s="432"/>
      <c r="H59" s="432"/>
      <c r="I59" s="432"/>
      <c r="J59" s="432"/>
      <c r="K59" s="432"/>
      <c r="L59" s="432"/>
      <c r="M59" s="432"/>
      <c r="N59" s="432"/>
      <c r="O59" s="432"/>
    </row>
    <row r="60" spans="1:15" x14ac:dyDescent="0.25">
      <c r="E60" s="11"/>
      <c r="F60" s="11"/>
      <c r="G60" s="11"/>
      <c r="H60" s="11"/>
      <c r="I60" s="11"/>
      <c r="J60" s="11"/>
      <c r="K60" s="11"/>
      <c r="L60" s="11"/>
      <c r="M60" s="11"/>
      <c r="N60" s="11"/>
      <c r="O60" s="11"/>
    </row>
    <row r="61" spans="1:15" x14ac:dyDescent="0.25">
      <c r="E61" s="433" t="s">
        <v>130</v>
      </c>
      <c r="F61" s="433"/>
      <c r="G61" s="433"/>
      <c r="H61" s="11"/>
      <c r="I61" s="11"/>
      <c r="J61" s="11"/>
      <c r="K61" s="11"/>
      <c r="L61" s="11"/>
      <c r="M61" s="11"/>
      <c r="N61" s="11"/>
      <c r="O61" s="11"/>
    </row>
    <row r="62" spans="1:15" x14ac:dyDescent="0.25">
      <c r="E62" s="11"/>
      <c r="F62" s="11"/>
      <c r="G62" s="11"/>
      <c r="H62" s="11"/>
      <c r="I62" s="11"/>
      <c r="J62" s="11"/>
      <c r="K62" s="11"/>
      <c r="L62" s="11"/>
      <c r="M62" s="11"/>
      <c r="N62" s="11"/>
      <c r="O62" s="11"/>
    </row>
    <row r="63" spans="1:15" x14ac:dyDescent="0.25">
      <c r="E63" s="11"/>
      <c r="F63" s="11"/>
      <c r="G63" s="11"/>
      <c r="H63" s="11"/>
      <c r="I63" s="11"/>
      <c r="J63" s="11"/>
      <c r="K63" s="11"/>
      <c r="L63" s="11"/>
      <c r="M63" s="11"/>
      <c r="N63" s="11"/>
      <c r="O63" s="11"/>
    </row>
    <row r="64" spans="1:15" x14ac:dyDescent="0.25">
      <c r="E64" s="434">
        <f>Allgemeines!B7</f>
        <v>0</v>
      </c>
      <c r="F64" s="434"/>
      <c r="G64" s="434"/>
      <c r="H64" s="434"/>
      <c r="I64" s="434"/>
      <c r="J64" s="434"/>
      <c r="K64" s="434"/>
      <c r="L64" s="434"/>
      <c r="M64" s="90" t="s">
        <v>131</v>
      </c>
      <c r="N64" s="91">
        <f>Anleitung!C1</f>
        <v>43452</v>
      </c>
      <c r="O64" s="86"/>
    </row>
    <row r="65" spans="5:15" x14ac:dyDescent="0.25">
      <c r="E65" s="7" t="s">
        <v>132</v>
      </c>
      <c r="F65" s="7"/>
      <c r="G65" s="7"/>
    </row>
    <row r="66" spans="5:15" x14ac:dyDescent="0.25">
      <c r="L66" s="58"/>
    </row>
    <row r="67" spans="5:15" x14ac:dyDescent="0.25">
      <c r="E67" t="s">
        <v>133</v>
      </c>
      <c r="M67">
        <f>L1</f>
        <v>0</v>
      </c>
    </row>
    <row r="68" spans="5:15" x14ac:dyDescent="0.25">
      <c r="E68" s="11" t="s">
        <v>134</v>
      </c>
      <c r="M68" s="92">
        <f>Allgemeines!F14</f>
        <v>0</v>
      </c>
    </row>
    <row r="69" spans="5:15" x14ac:dyDescent="0.25">
      <c r="E69" t="s">
        <v>135</v>
      </c>
      <c r="M69">
        <f>Allgemeines!F3</f>
        <v>0</v>
      </c>
    </row>
    <row r="70" spans="5:15" x14ac:dyDescent="0.25">
      <c r="E70" s="435" t="str">
        <f>E20</f>
        <v>Endabrechnung kindbezogene Förderung nach BayKiBiG: Abrechnungszeitraum 01.09.2018 - 31.12.2018</v>
      </c>
      <c r="F70" s="435"/>
      <c r="G70" s="435"/>
      <c r="H70" s="435"/>
      <c r="I70" s="435"/>
      <c r="J70" s="435"/>
      <c r="K70" s="435"/>
      <c r="L70" s="435"/>
      <c r="M70" s="435"/>
      <c r="N70" s="435"/>
      <c r="O70" s="435"/>
    </row>
    <row r="71" spans="5:15" x14ac:dyDescent="0.25">
      <c r="E71" s="435"/>
      <c r="F71" s="435"/>
      <c r="G71" s="435"/>
      <c r="H71" s="435"/>
      <c r="I71" s="435"/>
      <c r="J71" s="435"/>
      <c r="K71" s="435"/>
      <c r="L71" s="435"/>
      <c r="M71" s="435"/>
      <c r="N71" s="435"/>
      <c r="O71" s="435"/>
    </row>
    <row r="73" spans="5:15" ht="45" customHeight="1" x14ac:dyDescent="0.25"/>
    <row r="74" spans="5:15" ht="45" customHeight="1" x14ac:dyDescent="0.25">
      <c r="F74" s="93" t="str">
        <f>IF(G75="","","1.")</f>
        <v/>
      </c>
      <c r="G74" s="429"/>
      <c r="H74" s="430"/>
      <c r="I74" s="430"/>
      <c r="J74" s="430"/>
      <c r="K74" s="430"/>
      <c r="L74" s="430"/>
      <c r="M74" s="430"/>
      <c r="N74" s="431"/>
    </row>
    <row r="75" spans="5:15" ht="45" customHeight="1" x14ac:dyDescent="0.25">
      <c r="F75" s="94" t="str">
        <f>IF(G75="","","2.")</f>
        <v/>
      </c>
      <c r="G75" s="429"/>
      <c r="H75" s="430"/>
      <c r="I75" s="430"/>
      <c r="J75" s="430"/>
      <c r="K75" s="430"/>
      <c r="L75" s="430"/>
      <c r="M75" s="430"/>
      <c r="N75" s="431"/>
    </row>
    <row r="76" spans="5:15" ht="45" customHeight="1" x14ac:dyDescent="0.25">
      <c r="F76" s="94" t="str">
        <f>IF(G76="","","3.")</f>
        <v/>
      </c>
      <c r="G76" s="429"/>
      <c r="H76" s="430"/>
      <c r="I76" s="430"/>
      <c r="J76" s="430"/>
      <c r="K76" s="430"/>
      <c r="L76" s="430"/>
      <c r="M76" s="430"/>
      <c r="N76" s="431"/>
    </row>
    <row r="77" spans="5:15" ht="50.25" customHeight="1" x14ac:dyDescent="0.25">
      <c r="F77" s="94" t="str">
        <f>IF(G77="","","4.")</f>
        <v/>
      </c>
      <c r="G77" s="429"/>
      <c r="H77" s="430"/>
      <c r="I77" s="430"/>
      <c r="J77" s="430"/>
      <c r="K77" s="430"/>
      <c r="L77" s="430"/>
      <c r="M77" s="430"/>
      <c r="N77" s="431"/>
    </row>
  </sheetData>
  <sheetProtection password="9FF7" sheet="1" objects="1" scenarios="1"/>
  <mergeCells count="63">
    <mergeCell ref="A6:C6"/>
    <mergeCell ref="L6:O6"/>
    <mergeCell ref="L9:O9"/>
    <mergeCell ref="B10:C10"/>
    <mergeCell ref="L10:M10"/>
    <mergeCell ref="N10:O10"/>
    <mergeCell ref="A7:C9"/>
    <mergeCell ref="L8:O8"/>
    <mergeCell ref="E9:J10"/>
    <mergeCell ref="A1:B1"/>
    <mergeCell ref="L1:O2"/>
    <mergeCell ref="A3:C3"/>
    <mergeCell ref="L3:O3"/>
    <mergeCell ref="A4:B4"/>
    <mergeCell ref="L4:O4"/>
    <mergeCell ref="E22:N22"/>
    <mergeCell ref="L11:O11"/>
    <mergeCell ref="L16:O19"/>
    <mergeCell ref="E20:O20"/>
    <mergeCell ref="E12:J12"/>
    <mergeCell ref="L12:O12"/>
    <mergeCell ref="E11:J11"/>
    <mergeCell ref="E13:J13"/>
    <mergeCell ref="L13:O13"/>
    <mergeCell ref="F14:J14"/>
    <mergeCell ref="L14:O15"/>
    <mergeCell ref="E27:O28"/>
    <mergeCell ref="A28:C28"/>
    <mergeCell ref="A29:C30"/>
    <mergeCell ref="A34:C35"/>
    <mergeCell ref="E34:M34"/>
    <mergeCell ref="E35:M35"/>
    <mergeCell ref="E32:M32"/>
    <mergeCell ref="E33:M33"/>
    <mergeCell ref="E29:O29"/>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41:O42"/>
    <mergeCell ref="E43:O43"/>
    <mergeCell ref="E38:M38"/>
    <mergeCell ref="G77:N77"/>
    <mergeCell ref="E56:O57"/>
    <mergeCell ref="E58:O59"/>
    <mergeCell ref="E61:G61"/>
    <mergeCell ref="E64:L64"/>
    <mergeCell ref="E70:O71"/>
    <mergeCell ref="G74:N74"/>
    <mergeCell ref="G75:N75"/>
    <mergeCell ref="G76:N76"/>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5" activePane="bottomRight" state="frozen"/>
      <selection pane="topRight" activeCell="B1" sqref="B1"/>
      <selection pane="bottomLeft" activeCell="A2" sqref="A2"/>
      <selection pane="bottomRight" activeCell="AO43" sqref="AO43"/>
    </sheetView>
  </sheetViews>
  <sheetFormatPr baseColWidth="10" defaultRowHeight="13.2" x14ac:dyDescent="0.25"/>
  <cols>
    <col min="1" max="1" width="22.88671875" customWidth="1"/>
    <col min="2" max="37" width="4" customWidth="1"/>
    <col min="38" max="39" width="5.6640625" customWidth="1"/>
    <col min="40" max="40" width="9" customWidth="1"/>
    <col min="41" max="41" width="17.88671875" customWidth="1"/>
  </cols>
  <sheetData>
    <row r="1" spans="1:40" x14ac:dyDescent="0.25">
      <c r="A1" s="95" t="str">
        <f>Allgemeines!F12</f>
        <v>01.09.2018 - 31.12.2018</v>
      </c>
      <c r="B1" s="467" t="s">
        <v>87</v>
      </c>
      <c r="C1" s="468"/>
      <c r="D1" s="469"/>
      <c r="E1" s="467" t="s">
        <v>88</v>
      </c>
      <c r="F1" s="468"/>
      <c r="G1" s="469"/>
      <c r="H1" s="467" t="s">
        <v>72</v>
      </c>
      <c r="I1" s="468"/>
      <c r="J1" s="469"/>
      <c r="K1" s="467" t="s">
        <v>256</v>
      </c>
      <c r="L1" s="468"/>
      <c r="M1" s="469"/>
      <c r="N1" s="467" t="s">
        <v>74</v>
      </c>
      <c r="O1" s="468"/>
      <c r="P1" s="469"/>
      <c r="Q1" s="467" t="s">
        <v>257</v>
      </c>
      <c r="R1" s="468"/>
      <c r="S1" s="469"/>
      <c r="T1" s="467" t="s">
        <v>258</v>
      </c>
      <c r="U1" s="468"/>
      <c r="V1" s="469"/>
      <c r="W1" s="467" t="s">
        <v>89</v>
      </c>
      <c r="X1" s="468"/>
      <c r="Y1" s="469"/>
      <c r="Z1" s="467" t="s">
        <v>259</v>
      </c>
      <c r="AA1" s="468"/>
      <c r="AB1" s="469"/>
      <c r="AC1" s="467" t="s">
        <v>84</v>
      </c>
      <c r="AD1" s="468"/>
      <c r="AE1" s="469"/>
      <c r="AF1" s="467" t="s">
        <v>85</v>
      </c>
      <c r="AG1" s="468"/>
      <c r="AH1" s="469"/>
      <c r="AI1" s="467" t="s">
        <v>86</v>
      </c>
      <c r="AJ1" s="468"/>
      <c r="AK1" s="469"/>
      <c r="AL1" s="455" t="s">
        <v>136</v>
      </c>
      <c r="AM1" s="456"/>
      <c r="AN1" s="456"/>
    </row>
    <row r="2" spans="1:40" ht="18" x14ac:dyDescent="0.25">
      <c r="A2" s="8" t="s">
        <v>137</v>
      </c>
      <c r="B2" s="96" t="s">
        <v>138</v>
      </c>
      <c r="C2" s="196"/>
      <c r="D2" s="97" t="s">
        <v>139</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140</v>
      </c>
    </row>
    <row r="3" spans="1:40" x14ac:dyDescent="0.25">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5">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5">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5">
      <c r="A6" s="111" t="s">
        <v>117</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5">
      <c r="A7" s="116" t="s">
        <v>141</v>
      </c>
      <c r="B7" s="470">
        <f>IF(B6&gt;0,B5/B6,0)</f>
        <v>0</v>
      </c>
      <c r="C7" s="480"/>
      <c r="D7" s="117"/>
      <c r="E7" s="470">
        <f>IF(E6&gt;0,E5/E6,0)</f>
        <v>0</v>
      </c>
      <c r="F7" s="480"/>
      <c r="G7" s="117"/>
      <c r="H7" s="470">
        <f t="shared" ref="H7" si="2">IF(H6&gt;0,H5/H6,0)</f>
        <v>0</v>
      </c>
      <c r="I7" s="480"/>
      <c r="J7" s="117"/>
      <c r="K7" s="470">
        <f t="shared" ref="K7" si="3">IF(K6&gt;0,K5/K6,0)</f>
        <v>0</v>
      </c>
      <c r="L7" s="480"/>
      <c r="M7" s="117"/>
      <c r="N7" s="470">
        <f t="shared" ref="N7" si="4">IF(N6&gt;0,N5/N6,0)</f>
        <v>0</v>
      </c>
      <c r="O7" s="480"/>
      <c r="P7" s="117"/>
      <c r="Q7" s="470">
        <f t="shared" ref="Q7" si="5">IF(Q6&gt;0,Q5/Q6,0)</f>
        <v>0</v>
      </c>
      <c r="R7" s="480"/>
      <c r="S7" s="117"/>
      <c r="T7" s="470">
        <f t="shared" ref="T7" si="6">IF(T6&gt;0,T5/T6,0)</f>
        <v>0</v>
      </c>
      <c r="U7" s="480"/>
      <c r="V7" s="117"/>
      <c r="W7" s="470">
        <f t="shared" ref="W7" si="7">IF(W6&gt;0,W5/W6,0)</f>
        <v>0</v>
      </c>
      <c r="X7" s="480"/>
      <c r="Y7" s="117"/>
      <c r="Z7" s="470">
        <f t="shared" ref="Z7" si="8">IF(Z6&gt;0,Z5/Z6,0)</f>
        <v>0</v>
      </c>
      <c r="AA7" s="480"/>
      <c r="AB7" s="117"/>
      <c r="AC7" s="470">
        <f t="shared" ref="AC7" si="9">IF(AC6&gt;0,AC5/AC6,0)</f>
        <v>0</v>
      </c>
      <c r="AD7" s="480"/>
      <c r="AE7" s="117"/>
      <c r="AF7" s="470">
        <f t="shared" ref="AF7" si="10">IF(AF6&gt;0,AF5/AF6,0)</f>
        <v>0</v>
      </c>
      <c r="AG7" s="480"/>
      <c r="AH7" s="117"/>
      <c r="AI7" s="470">
        <f t="shared" ref="AI7" si="11">IF(AI6&gt;0,AI5/AI6,0)</f>
        <v>0</v>
      </c>
      <c r="AJ7" s="480"/>
      <c r="AK7" s="117"/>
      <c r="AL7" s="488" t="str">
        <f>IF(IF(B7&gt;1/3,1,0)+IF(E7&gt;1/3,1,0)+IF(H7&gt;1/3,1,0)+IF(K7&gt;1/3,1,0)+IF(N7&gt;1/3,1,0)+IF(Q7&gt;1/3,1,0)+IF(T7&gt;1/3,1,0)+IF(W7&gt;1/3,1,0)+IF(Z7&gt;1/3,1,0)+IF(AC7&gt;1/3,1,0)+IF(AF7&gt;1/3,1,0)+IF(AI7&gt;1/3,1,0)&gt;0,"nicht ok","ok")</f>
        <v>ok</v>
      </c>
      <c r="AM7" s="489"/>
      <c r="AN7" s="489"/>
    </row>
    <row r="8" spans="1:40" ht="8.1" customHeight="1" x14ac:dyDescent="0.25">
      <c r="A8" s="106"/>
      <c r="AL8" s="34"/>
      <c r="AM8" s="34"/>
      <c r="AN8" s="34"/>
    </row>
    <row r="9" spans="1:40" x14ac:dyDescent="0.25">
      <c r="A9" s="118" t="s">
        <v>142</v>
      </c>
      <c r="AL9" s="115"/>
      <c r="AM9" s="115"/>
      <c r="AN9" s="115"/>
    </row>
    <row r="10" spans="1:40" x14ac:dyDescent="0.25">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5">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5">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5">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5">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5">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5">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5">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5">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5">
      <c r="A19" s="111" t="s">
        <v>117</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5">
      <c r="A20" s="122" t="s">
        <v>143</v>
      </c>
      <c r="B20" s="470" t="str">
        <f>IF(B19&gt;0,SUM(B12:B18)/B19,"")</f>
        <v/>
      </c>
      <c r="C20" s="471"/>
      <c r="D20" s="472"/>
      <c r="E20" s="470" t="str">
        <f>IF(E19&gt;0,SUM(E12:E18)/E19,"")</f>
        <v/>
      </c>
      <c r="F20" s="471"/>
      <c r="G20" s="472"/>
      <c r="H20" s="470" t="str">
        <f>IF(H19&gt;0,SUM(H12:H18)/H19,"")</f>
        <v/>
      </c>
      <c r="I20" s="471"/>
      <c r="J20" s="472"/>
      <c r="K20" s="470" t="str">
        <f>IF(K19&gt;0,SUM(K12:K18)/K19,"")</f>
        <v/>
      </c>
      <c r="L20" s="471"/>
      <c r="M20" s="472"/>
      <c r="N20" s="470" t="str">
        <f>IF(N19&gt;0,SUM(N12:N18)/N19,"")</f>
        <v/>
      </c>
      <c r="O20" s="471"/>
      <c r="P20" s="472"/>
      <c r="Q20" s="470" t="str">
        <f>IF(Q19&gt;0,SUM(Q12:Q18)/Q19,"")</f>
        <v/>
      </c>
      <c r="R20" s="471"/>
      <c r="S20" s="472"/>
      <c r="T20" s="470" t="str">
        <f>IF(T19&gt;0,SUM(T12:T18)/T19,"")</f>
        <v/>
      </c>
      <c r="U20" s="471"/>
      <c r="V20" s="472"/>
      <c r="W20" s="470" t="str">
        <f>IF(W19&gt;0,SUM(W12:W18)/W19,"")</f>
        <v/>
      </c>
      <c r="X20" s="471"/>
      <c r="Y20" s="472"/>
      <c r="Z20" s="470" t="str">
        <f>IF(Z19&gt;0,SUM(Z12:Z18)/Z19,"")</f>
        <v/>
      </c>
      <c r="AA20" s="471"/>
      <c r="AB20" s="472"/>
      <c r="AC20" s="470" t="str">
        <f>IF(AC19&gt;0,SUM(AC12:AC18)/AC19,"")</f>
        <v/>
      </c>
      <c r="AD20" s="471"/>
      <c r="AE20" s="472"/>
      <c r="AF20" s="470" t="str">
        <f>IF(AF19&gt;0,SUM(AF12:AF18)/AF19,"")</f>
        <v/>
      </c>
      <c r="AG20" s="471"/>
      <c r="AH20" s="472"/>
      <c r="AI20" s="470" t="str">
        <f>IF(AI19&gt;0,SUM(AI12:AI18)/AI19,"")</f>
        <v/>
      </c>
      <c r="AJ20" s="471"/>
      <c r="AK20" s="472"/>
      <c r="AL20" s="488" t="str">
        <f>IF(SUM(AL19:AN19)&gt;0,IF((IF(SUM(Z12:Z18)/Z19&lt;=0.5,1,0))+IF(AC19&gt;0,IF(SUM(AC12:AC18)/AC19&lt;=0.5,1,0))+IF(AF19&gt;0,IF(SUM(AF12:AF18)/AF19&lt;=0.5,1,0))+IF(AI19&gt;0,IF(SUM(AI12:AI18)/AI19&lt;=0.5,1,0))=0,"ok","nicht ok"),"")</f>
        <v/>
      </c>
      <c r="AM20" s="489"/>
      <c r="AN20" s="489"/>
    </row>
    <row r="21" spans="1:40" ht="9.75" customHeight="1" x14ac:dyDescent="0.25">
      <c r="A21" s="106"/>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123"/>
      <c r="AA21" s="123"/>
      <c r="AB21" s="123"/>
      <c r="AC21" s="123"/>
      <c r="AD21" s="123"/>
      <c r="AE21" s="123"/>
      <c r="AF21" s="123"/>
      <c r="AG21" s="123"/>
      <c r="AH21" s="123"/>
      <c r="AI21" s="123"/>
      <c r="AJ21" s="123"/>
      <c r="AK21" s="123"/>
      <c r="AL21" s="490" t="s">
        <v>144</v>
      </c>
      <c r="AM21" s="491"/>
      <c r="AN21" s="492" t="s">
        <v>145</v>
      </c>
    </row>
    <row r="22" spans="1:40" ht="9.75" customHeight="1" x14ac:dyDescent="0.25">
      <c r="A22" s="106"/>
      <c r="AL22" s="490"/>
      <c r="AM22" s="491"/>
      <c r="AN22" s="492"/>
    </row>
    <row r="23" spans="1:40" ht="9.75" customHeight="1" x14ac:dyDescent="0.25">
      <c r="A23" s="118" t="s">
        <v>146</v>
      </c>
      <c r="AL23" s="490"/>
      <c r="AM23" s="491"/>
      <c r="AN23" s="492"/>
    </row>
    <row r="24" spans="1:40" x14ac:dyDescent="0.25">
      <c r="A24" s="125" t="s">
        <v>147</v>
      </c>
      <c r="B24" s="483">
        <f>B10*2+B11*3+B12*4+B13*5+B14*6+B15*7+B16*8+B17*9+B18*10</f>
        <v>0</v>
      </c>
      <c r="C24" s="445"/>
      <c r="D24" s="484"/>
      <c r="E24" s="483">
        <f t="shared" ref="E24" si="15">E10*2+E11*3+E12*4+E13*5+E14*6+E15*7+E16*8+E17*9+E18*10</f>
        <v>0</v>
      </c>
      <c r="F24" s="445"/>
      <c r="G24" s="484"/>
      <c r="H24" s="483">
        <f t="shared" ref="H24" si="16">H10*2+H11*3+H12*4+H13*5+H14*6+H15*7+H16*8+H17*9+H18*10</f>
        <v>0</v>
      </c>
      <c r="I24" s="445"/>
      <c r="J24" s="484"/>
      <c r="K24" s="483">
        <f t="shared" ref="K24" si="17">K10*2+K11*3+K12*4+K13*5+K14*6+K15*7+K16*8+K17*9+K18*10</f>
        <v>0</v>
      </c>
      <c r="L24" s="445"/>
      <c r="M24" s="484"/>
      <c r="N24" s="483">
        <f t="shared" ref="N24" si="18">N10*2+N11*3+N12*4+N13*5+N14*6+N15*7+N16*8+N17*9+N18*10</f>
        <v>0</v>
      </c>
      <c r="O24" s="445"/>
      <c r="P24" s="484"/>
      <c r="Q24" s="483">
        <f t="shared" ref="Q24" si="19">Q10*2+Q11*3+Q12*4+Q13*5+Q14*6+Q15*7+Q16*8+Q17*9+Q18*10</f>
        <v>0</v>
      </c>
      <c r="R24" s="445"/>
      <c r="S24" s="484"/>
      <c r="T24" s="483">
        <f t="shared" ref="T24" si="20">T10*2+T11*3+T12*4+T13*5+T14*6+T15*7+T16*8+T17*9+T18*10</f>
        <v>0</v>
      </c>
      <c r="U24" s="445"/>
      <c r="V24" s="484"/>
      <c r="W24" s="483">
        <f t="shared" ref="W24" si="21">W10*2+W11*3+W12*4+W13*5+W14*6+W15*7+W16*8+W17*9+W18*10</f>
        <v>0</v>
      </c>
      <c r="X24" s="445"/>
      <c r="Y24" s="484"/>
      <c r="Z24" s="483">
        <f t="shared" ref="Z24" si="22">Z10*2+Z11*3+Z12*4+Z13*5+Z14*6+Z15*7+Z16*8+Z17*9+Z18*10</f>
        <v>0</v>
      </c>
      <c r="AA24" s="445"/>
      <c r="AB24" s="484"/>
      <c r="AC24" s="483">
        <f t="shared" ref="AC24" si="23">AC10*2+AC11*3+AC12*4+AC13*5+AC14*6+AC15*7+AC16*8+AC17*9+AC18*10</f>
        <v>0</v>
      </c>
      <c r="AD24" s="445"/>
      <c r="AE24" s="484"/>
      <c r="AF24" s="483">
        <f t="shared" ref="AF24" si="24">AF10*2+AF11*3+AF12*4+AF13*5+AF14*6+AF15*7+AF16*8+AF17*9+AF18*10</f>
        <v>0</v>
      </c>
      <c r="AG24" s="445"/>
      <c r="AH24" s="484"/>
      <c r="AI24" s="483">
        <f t="shared" ref="AI24" si="25">AI10*2+AI11*3+AI12*4+AI13*5+AI14*6+AI15*7+AI16*8+AI17*9+AI18*10</f>
        <v>0</v>
      </c>
      <c r="AJ24" s="445"/>
      <c r="AK24" s="484"/>
      <c r="AL24" s="486">
        <f>AVERAGE(B24:AK24)</f>
        <v>0</v>
      </c>
      <c r="AM24" s="487"/>
      <c r="AN24" s="492"/>
    </row>
    <row r="25" spans="1:40" x14ac:dyDescent="0.25">
      <c r="A25" s="125" t="s">
        <v>148</v>
      </c>
      <c r="B25" s="464">
        <f>IF(B19&gt;0,B24/B19,0)</f>
        <v>0</v>
      </c>
      <c r="C25" s="465"/>
      <c r="D25" s="466"/>
      <c r="E25" s="464">
        <f t="shared" ref="E25" si="26">IF(E19&gt;0,E24/E19,0)</f>
        <v>0</v>
      </c>
      <c r="F25" s="465"/>
      <c r="G25" s="466"/>
      <c r="H25" s="464">
        <f t="shared" ref="H25" si="27">IF(H19&gt;0,H24/H19,0)</f>
        <v>0</v>
      </c>
      <c r="I25" s="465"/>
      <c r="J25" s="466"/>
      <c r="K25" s="464">
        <f t="shared" ref="K25" si="28">IF(K19&gt;0,K24/K19,0)</f>
        <v>0</v>
      </c>
      <c r="L25" s="465"/>
      <c r="M25" s="466"/>
      <c r="N25" s="464">
        <f t="shared" ref="N25" si="29">IF(N19&gt;0,N24/N19,0)</f>
        <v>0</v>
      </c>
      <c r="O25" s="465"/>
      <c r="P25" s="466"/>
      <c r="Q25" s="464">
        <f t="shared" ref="Q25" si="30">IF(Q19&gt;0,Q24/Q19,0)</f>
        <v>0</v>
      </c>
      <c r="R25" s="465"/>
      <c r="S25" s="466"/>
      <c r="T25" s="464">
        <f t="shared" ref="T25" si="31">IF(T19&gt;0,T24/T19,0)</f>
        <v>0</v>
      </c>
      <c r="U25" s="465"/>
      <c r="V25" s="466"/>
      <c r="W25" s="464">
        <f t="shared" ref="W25" si="32">IF(W19&gt;0,W24/W19,0)</f>
        <v>0</v>
      </c>
      <c r="X25" s="465"/>
      <c r="Y25" s="466"/>
      <c r="Z25" s="464">
        <f t="shared" ref="Z25" si="33">IF(Z19&gt;0,Z24/Z19,0)</f>
        <v>0</v>
      </c>
      <c r="AA25" s="465"/>
      <c r="AB25" s="466"/>
      <c r="AC25" s="464">
        <f t="shared" ref="AC25" si="34">IF(AC19&gt;0,AC24/AC19,0)</f>
        <v>0</v>
      </c>
      <c r="AD25" s="465"/>
      <c r="AE25" s="466"/>
      <c r="AF25" s="464">
        <f t="shared" ref="AF25" si="35">IF(AF19&gt;0,AF24/AF19,0)</f>
        <v>0</v>
      </c>
      <c r="AG25" s="465"/>
      <c r="AH25" s="466"/>
      <c r="AI25" s="464">
        <f t="shared" ref="AI25" si="36">IF(AI19&gt;0,AI24/AI19,0)</f>
        <v>0</v>
      </c>
      <c r="AJ25" s="465"/>
      <c r="AK25" s="466"/>
      <c r="AL25" s="462">
        <f>IF(AL19&gt;0,AVERAGE(B25:AK25),0)</f>
        <v>0</v>
      </c>
      <c r="AM25" s="463"/>
      <c r="AN25" s="492"/>
    </row>
    <row r="26" spans="1:40" x14ac:dyDescent="0.25">
      <c r="A26" s="125" t="s">
        <v>149</v>
      </c>
      <c r="B26" s="481">
        <f>B10*2+B11*3+B12*4+B13*5+B14*6+B15*7+B16*8+B17*9+B18*10</f>
        <v>0</v>
      </c>
      <c r="C26" s="373"/>
      <c r="D26" s="482"/>
      <c r="E26" s="481">
        <f>E10*2+E11*3+E12*4+E13*5+E14*6+E15*7+E16*8+E17*9+E18*10</f>
        <v>0</v>
      </c>
      <c r="F26" s="373"/>
      <c r="G26" s="482"/>
      <c r="H26" s="481">
        <f>H10*2+H11*3+H12*4+H13*5+H14*6+H15*7+H16*8+H17*9+H18*10</f>
        <v>0</v>
      </c>
      <c r="I26" s="373"/>
      <c r="J26" s="482"/>
      <c r="K26" s="481">
        <f>K10*2+K11*3+K12*4+K13*5+K14*6+K15*7+K16*8+K17*9+K18*10</f>
        <v>0</v>
      </c>
      <c r="L26" s="373"/>
      <c r="M26" s="482"/>
      <c r="N26" s="481">
        <f>N10*2+N11*3+N12*4+N13*5+N14*6+N15*7+N16*8+N17*9+N18*10</f>
        <v>0</v>
      </c>
      <c r="O26" s="373"/>
      <c r="P26" s="482"/>
      <c r="Q26" s="481">
        <f>Q10*2+Q11*3+Q12*4+Q13*5+Q14*6+Q15*7+Q16*8+Q17*9+Q18*10</f>
        <v>0</v>
      </c>
      <c r="R26" s="373"/>
      <c r="S26" s="482"/>
      <c r="T26" s="481">
        <f>T10*2+T11*3+T12*4+T13*5+T14*6+T15*7+T16*8+T17*9+T18*10</f>
        <v>0</v>
      </c>
      <c r="U26" s="373"/>
      <c r="V26" s="482"/>
      <c r="W26" s="481">
        <f>W10*2+W11*3+W12*4+W13*5+W14*6+W15*7+W16*8+W17*9+W18*10</f>
        <v>0</v>
      </c>
      <c r="X26" s="373"/>
      <c r="Y26" s="482"/>
      <c r="Z26" s="481">
        <f>Z10*2+Z11*3+Z12*4+Z13*5+Z14*6+Z15*7+Z16*8+Z17*9+Z18*10</f>
        <v>0</v>
      </c>
      <c r="AA26" s="373"/>
      <c r="AB26" s="482"/>
      <c r="AC26" s="481">
        <f>AC10*2+AC11*3+AC12*4+AC13*5+AC14*6+AC15*7+AC16*8+AC17*9+AC18*10</f>
        <v>0</v>
      </c>
      <c r="AD26" s="373"/>
      <c r="AE26" s="482"/>
      <c r="AF26" s="481">
        <f>AF10*2+AF11*3+AF12*4+AF13*5+AF14*6+AF15*7+AF16*8+AF17*9+AF18*10</f>
        <v>0</v>
      </c>
      <c r="AG26" s="373"/>
      <c r="AH26" s="482"/>
      <c r="AI26" s="481">
        <f>AI10*2+AI11*3+AI12*4+AI13*5+AI14*6+AI15*7+AI16*8+AI17*9+AI18*10</f>
        <v>0</v>
      </c>
      <c r="AJ26" s="373"/>
      <c r="AK26" s="482"/>
      <c r="AL26" s="462">
        <f>AVERAGE(B26:AK26)</f>
        <v>0</v>
      </c>
      <c r="AM26" s="463"/>
      <c r="AN26" s="492"/>
    </row>
    <row r="27" spans="1:40" x14ac:dyDescent="0.25">
      <c r="A27" s="125" t="s">
        <v>150</v>
      </c>
      <c r="B27" s="464">
        <f>IF(Allgemeines!$F$17&gt;0,B26/Allgemeines!$F$17,IF(B19&gt;0,B26/B19,0))</f>
        <v>0</v>
      </c>
      <c r="C27" s="465"/>
      <c r="D27" s="466"/>
      <c r="E27" s="464">
        <f>IF(Allgemeines!$F$17&gt;0,E26/Allgemeines!$F$17,IF(E19&gt;0,E26/E19,0))</f>
        <v>0</v>
      </c>
      <c r="F27" s="465"/>
      <c r="G27" s="466"/>
      <c r="H27" s="464">
        <f>IF(Allgemeines!$F$17&gt;0,H26/Allgemeines!$F$17,IF(H19&gt;0,H26/H19,0))</f>
        <v>0</v>
      </c>
      <c r="I27" s="465"/>
      <c r="J27" s="466"/>
      <c r="K27" s="464">
        <f>IF(Allgemeines!$F$17&gt;0,K26/Allgemeines!$F$17,IF(K19&gt;0,K26/K19,0))</f>
        <v>0</v>
      </c>
      <c r="L27" s="465"/>
      <c r="M27" s="466"/>
      <c r="N27" s="464">
        <f>IF(Allgemeines!$F$17&gt;0,N26/Allgemeines!$F$17,IF(N19&gt;0,N26/N19,0))</f>
        <v>0</v>
      </c>
      <c r="O27" s="465"/>
      <c r="P27" s="466"/>
      <c r="Q27" s="464">
        <f>IF(Allgemeines!$F$17&gt;0,Q26/Allgemeines!$F$17,IF(Q19&gt;0,Q26/Q19,0))</f>
        <v>0</v>
      </c>
      <c r="R27" s="465"/>
      <c r="S27" s="466"/>
      <c r="T27" s="464">
        <f>IF(Allgemeines!$F$17&gt;0,T26/Allgemeines!$F$17,IF(T19&gt;0,T26/T19,0))</f>
        <v>0</v>
      </c>
      <c r="U27" s="465"/>
      <c r="V27" s="466"/>
      <c r="W27" s="464">
        <f>IF(Allgemeines!$F$17&gt;0,W26/Allgemeines!$F$17,IF(W19&gt;0,W26/W19,0))</f>
        <v>0</v>
      </c>
      <c r="X27" s="465"/>
      <c r="Y27" s="466"/>
      <c r="Z27" s="464">
        <f>IF(Allgemeines!$F$17&gt;0,Z26/Allgemeines!$F$17,IF(Z19&gt;0,Z26/Z19,0))</f>
        <v>0</v>
      </c>
      <c r="AA27" s="465"/>
      <c r="AB27" s="466"/>
      <c r="AC27" s="464">
        <f>IF(Allgemeines!$F$17&gt;0,AC26/Allgemeines!$F$17,IF(AC19&gt;0,AC26/AC19,0))</f>
        <v>0</v>
      </c>
      <c r="AD27" s="465"/>
      <c r="AE27" s="466"/>
      <c r="AF27" s="464">
        <f>IF(Allgemeines!$F$17&gt;0,AF26/Allgemeines!$F$17,IF(AF19&gt;0,AF26/AF19,0))</f>
        <v>0</v>
      </c>
      <c r="AG27" s="465"/>
      <c r="AH27" s="466"/>
      <c r="AI27" s="464">
        <f>IF(Allgemeines!$F$17&gt;0,AI26/Allgemeines!$F$17,IF(AI19&gt;0,AI26/AI19,0))</f>
        <v>0</v>
      </c>
      <c r="AJ27" s="465"/>
      <c r="AK27" s="466"/>
      <c r="AL27" s="462">
        <f>IF(Allgemeines!$F$17&gt;0,AVERAGE(B27:AK27),IF(AL19&gt;0,AVERAGE(B27:AK27),0))</f>
        <v>0</v>
      </c>
      <c r="AM27" s="463"/>
      <c r="AN27" s="493"/>
    </row>
    <row r="28" spans="1:40" x14ac:dyDescent="0.25">
      <c r="A28" s="34" t="s">
        <v>151</v>
      </c>
      <c r="B28" s="473">
        <f>SUM(Berechnung!Y:Y)*4</f>
        <v>0</v>
      </c>
      <c r="C28" s="367"/>
      <c r="D28" s="474"/>
      <c r="E28" s="473">
        <f>SUM(Berechnung!Z:Z)*4</f>
        <v>0</v>
      </c>
      <c r="F28" s="367"/>
      <c r="G28" s="474"/>
      <c r="H28" s="473">
        <f>SUM(Berechnung!AA:AA)*4</f>
        <v>0</v>
      </c>
      <c r="I28" s="367"/>
      <c r="J28" s="474"/>
      <c r="K28" s="473">
        <f>SUM(Berechnung!AB:AB)*4</f>
        <v>0</v>
      </c>
      <c r="L28" s="367"/>
      <c r="M28" s="474"/>
      <c r="N28" s="473">
        <f>SUM(Berechnung!AC:AC)*4</f>
        <v>0</v>
      </c>
      <c r="O28" s="367"/>
      <c r="P28" s="474"/>
      <c r="Q28" s="473">
        <f>SUM(Berechnung!AD:AD)*4</f>
        <v>0</v>
      </c>
      <c r="R28" s="367"/>
      <c r="S28" s="474"/>
      <c r="T28" s="473">
        <f>SUM(Berechnung!AE:AE)*4</f>
        <v>0</v>
      </c>
      <c r="U28" s="367"/>
      <c r="V28" s="474"/>
      <c r="W28" s="473">
        <f>SUM(Berechnung!AF:AF)*4</f>
        <v>0</v>
      </c>
      <c r="X28" s="367"/>
      <c r="Y28" s="474"/>
      <c r="Z28" s="473">
        <f>SUM(Berechnung!AG:AG)*4</f>
        <v>0</v>
      </c>
      <c r="AA28" s="367"/>
      <c r="AB28" s="474"/>
      <c r="AC28" s="473">
        <f>SUM(Berechnung!AH:AH)*4</f>
        <v>0</v>
      </c>
      <c r="AD28" s="367"/>
      <c r="AE28" s="474"/>
      <c r="AF28" s="473">
        <f>SUM(Berechnung!AI:AI)*4</f>
        <v>0</v>
      </c>
      <c r="AG28" s="367"/>
      <c r="AH28" s="474"/>
      <c r="AI28" s="473">
        <f>SUM(Berechnung!AJ:AJ)*4</f>
        <v>0</v>
      </c>
      <c r="AJ28" s="367"/>
      <c r="AK28" s="474"/>
      <c r="AL28" s="478">
        <f>AVERAGE(B28:AK28)</f>
        <v>0</v>
      </c>
      <c r="AM28" s="479"/>
      <c r="AN28" s="34">
        <f>SUM(Berechnung!CI:CI)*4/12</f>
        <v>0</v>
      </c>
    </row>
    <row r="29" spans="1:40" ht="8.1" customHeight="1" x14ac:dyDescent="0.25">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5">
      <c r="A30" s="7" t="s">
        <v>152</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5">
      <c r="A31" s="9" t="s">
        <v>153</v>
      </c>
      <c r="B31" s="475">
        <f>((5*(SUM(Berechnung!AK:AK)*4))/11/2)</f>
        <v>0</v>
      </c>
      <c r="C31" s="476"/>
      <c r="D31" s="477"/>
      <c r="E31" s="475">
        <f>((5*(SUM(Berechnung!AL:AL)*4))/11/2)</f>
        <v>0</v>
      </c>
      <c r="F31" s="476"/>
      <c r="G31" s="477"/>
      <c r="H31" s="475">
        <f>((5*(SUM(Berechnung!AM:AM)*4))/11/2)</f>
        <v>0</v>
      </c>
      <c r="I31" s="476"/>
      <c r="J31" s="477"/>
      <c r="K31" s="475">
        <f>((5*(SUM(Berechnung!AN:AN)*4))/11/2)</f>
        <v>0</v>
      </c>
      <c r="L31" s="476"/>
      <c r="M31" s="477"/>
      <c r="N31" s="475">
        <f>((5*(SUM(Berechnung!AO:AO)*4))/11/2)</f>
        <v>0</v>
      </c>
      <c r="O31" s="476"/>
      <c r="P31" s="477"/>
      <c r="Q31" s="475">
        <f>((5*(SUM(Berechnung!AP:AP)*4))/11/2)</f>
        <v>0</v>
      </c>
      <c r="R31" s="476"/>
      <c r="S31" s="477"/>
      <c r="T31" s="475">
        <f>((5*(SUM(Berechnung!AQ:AQ)*4))/11/2)</f>
        <v>0</v>
      </c>
      <c r="U31" s="476"/>
      <c r="V31" s="477"/>
      <c r="W31" s="475">
        <f>((5*(SUM(Berechnung!AR:AR)*4))/11/2)</f>
        <v>0</v>
      </c>
      <c r="X31" s="476"/>
      <c r="Y31" s="477"/>
      <c r="Z31" s="475">
        <f>((5*(SUM(Berechnung!AS:AS)*4))/11/2)</f>
        <v>0</v>
      </c>
      <c r="AA31" s="476"/>
      <c r="AB31" s="477"/>
      <c r="AC31" s="475">
        <f>((5*(SUM(Berechnung!AT:AT)*4))/11/2)</f>
        <v>0</v>
      </c>
      <c r="AD31" s="476"/>
      <c r="AE31" s="477"/>
      <c r="AF31" s="475">
        <f>((5*(SUM(Berechnung!AU:AU)*4))/11/2)</f>
        <v>0</v>
      </c>
      <c r="AG31" s="476"/>
      <c r="AH31" s="477"/>
      <c r="AI31" s="475">
        <f>((5*(SUM(Berechnung!AV:AV)*4))/11/2)</f>
        <v>0</v>
      </c>
      <c r="AJ31" s="476"/>
      <c r="AK31" s="477"/>
      <c r="AL31" s="462">
        <f>AVERAGE(B31:AK31)</f>
        <v>0</v>
      </c>
      <c r="AM31" s="463"/>
      <c r="AN31" s="125">
        <f>(5*(SUM(Berechnung!CJ:CJ)*4))/11/2/12</f>
        <v>0</v>
      </c>
    </row>
    <row r="32" spans="1:40" x14ac:dyDescent="0.25">
      <c r="A32" s="9" t="s">
        <v>154</v>
      </c>
      <c r="B32" s="464">
        <f>SUM(Fachkräfte!A:A)</f>
        <v>0</v>
      </c>
      <c r="C32" s="465"/>
      <c r="D32" s="466"/>
      <c r="E32" s="464">
        <f>SUM(Fachkräfte!B:B)</f>
        <v>0</v>
      </c>
      <c r="F32" s="465"/>
      <c r="G32" s="466"/>
      <c r="H32" s="464">
        <f>SUM(Fachkräfte!C:C)</f>
        <v>0</v>
      </c>
      <c r="I32" s="465"/>
      <c r="J32" s="466"/>
      <c r="K32" s="464">
        <f>SUM(Fachkräfte!D:D)</f>
        <v>0</v>
      </c>
      <c r="L32" s="465"/>
      <c r="M32" s="466"/>
      <c r="N32" s="464">
        <f>SUM(Fachkräfte!E:E)</f>
        <v>0</v>
      </c>
      <c r="O32" s="465"/>
      <c r="P32" s="466"/>
      <c r="Q32" s="464">
        <f>SUM(Fachkräfte!F:F)</f>
        <v>0</v>
      </c>
      <c r="R32" s="465"/>
      <c r="S32" s="466"/>
      <c r="T32" s="464">
        <f>SUM(Fachkräfte!G:G)</f>
        <v>0</v>
      </c>
      <c r="U32" s="465"/>
      <c r="V32" s="466"/>
      <c r="W32" s="464">
        <f>SUM(Fachkräfte!H:H)</f>
        <v>0</v>
      </c>
      <c r="X32" s="465"/>
      <c r="Y32" s="466"/>
      <c r="Z32" s="464">
        <f>SUM(Fachkräfte!I:I)</f>
        <v>0</v>
      </c>
      <c r="AA32" s="465"/>
      <c r="AB32" s="466"/>
      <c r="AC32" s="464">
        <f>SUM(Fachkräfte!J:J)</f>
        <v>0</v>
      </c>
      <c r="AD32" s="465"/>
      <c r="AE32" s="466"/>
      <c r="AF32" s="464">
        <f>SUM(Fachkräfte!K:K)</f>
        <v>0</v>
      </c>
      <c r="AG32" s="465"/>
      <c r="AH32" s="466"/>
      <c r="AI32" s="464">
        <f>SUM(Fachkräfte!L:L)</f>
        <v>0</v>
      </c>
      <c r="AJ32" s="465"/>
      <c r="AK32" s="466"/>
      <c r="AL32" s="462">
        <f>AVERAGE(B32:AK32)</f>
        <v>0</v>
      </c>
      <c r="AM32" s="463"/>
      <c r="AN32" s="125">
        <f>AL32</f>
        <v>0</v>
      </c>
    </row>
    <row r="33" spans="1:40" x14ac:dyDescent="0.25">
      <c r="A33" s="9" t="s">
        <v>155</v>
      </c>
      <c r="B33" s="464">
        <f>SUM(Ergänzungskräfte!A:A)</f>
        <v>0</v>
      </c>
      <c r="C33" s="465"/>
      <c r="D33" s="466"/>
      <c r="E33" s="464">
        <f>SUM(Ergänzungskräfte!B:B)</f>
        <v>0</v>
      </c>
      <c r="F33" s="465"/>
      <c r="G33" s="466"/>
      <c r="H33" s="464">
        <f>SUM(Ergänzungskräfte!C:C)</f>
        <v>0</v>
      </c>
      <c r="I33" s="465"/>
      <c r="J33" s="466"/>
      <c r="K33" s="464">
        <f>SUM(Ergänzungskräfte!D:D)</f>
        <v>0</v>
      </c>
      <c r="L33" s="465"/>
      <c r="M33" s="466"/>
      <c r="N33" s="464">
        <f>SUM(Ergänzungskräfte!E:E)</f>
        <v>0</v>
      </c>
      <c r="O33" s="465"/>
      <c r="P33" s="466"/>
      <c r="Q33" s="464">
        <f>SUM(Ergänzungskräfte!F:F)</f>
        <v>0</v>
      </c>
      <c r="R33" s="465"/>
      <c r="S33" s="466"/>
      <c r="T33" s="464">
        <f>SUM(Ergänzungskräfte!G:G)</f>
        <v>0</v>
      </c>
      <c r="U33" s="465"/>
      <c r="V33" s="466"/>
      <c r="W33" s="464">
        <f>SUM(Ergänzungskräfte!H:H)</f>
        <v>0</v>
      </c>
      <c r="X33" s="465"/>
      <c r="Y33" s="466"/>
      <c r="Z33" s="464">
        <f>SUM(Ergänzungskräfte!I:I)</f>
        <v>0</v>
      </c>
      <c r="AA33" s="465"/>
      <c r="AB33" s="466"/>
      <c r="AC33" s="464">
        <f>SUM(Ergänzungskräfte!J:J)</f>
        <v>0</v>
      </c>
      <c r="AD33" s="465"/>
      <c r="AE33" s="466"/>
      <c r="AF33" s="464">
        <f>SUM(Ergänzungskräfte!K:K)</f>
        <v>0</v>
      </c>
      <c r="AG33" s="465"/>
      <c r="AH33" s="466"/>
      <c r="AI33" s="464">
        <f>SUM(Ergänzungskräfte!L:L)</f>
        <v>0</v>
      </c>
      <c r="AJ33" s="465"/>
      <c r="AK33" s="466"/>
      <c r="AL33" s="462">
        <f>AVERAGE(B33:AK33)</f>
        <v>0</v>
      </c>
      <c r="AM33" s="463"/>
      <c r="AN33" s="125">
        <f>AL33</f>
        <v>0</v>
      </c>
    </row>
    <row r="34" spans="1:40" x14ac:dyDescent="0.25">
      <c r="A34" s="9" t="s">
        <v>156</v>
      </c>
      <c r="B34" s="464">
        <f>B32+B33</f>
        <v>0</v>
      </c>
      <c r="C34" s="465"/>
      <c r="D34" s="466"/>
      <c r="E34" s="464">
        <f>E32+E33</f>
        <v>0</v>
      </c>
      <c r="F34" s="465"/>
      <c r="G34" s="466"/>
      <c r="H34" s="464">
        <f>H32+H33</f>
        <v>0</v>
      </c>
      <c r="I34" s="465"/>
      <c r="J34" s="466"/>
      <c r="K34" s="464">
        <f>K32+K33</f>
        <v>0</v>
      </c>
      <c r="L34" s="465"/>
      <c r="M34" s="466"/>
      <c r="N34" s="464">
        <f>N32+N33</f>
        <v>0</v>
      </c>
      <c r="O34" s="465"/>
      <c r="P34" s="466"/>
      <c r="Q34" s="464">
        <f>Q32+Q33</f>
        <v>0</v>
      </c>
      <c r="R34" s="465"/>
      <c r="S34" s="466"/>
      <c r="T34" s="464">
        <f>T32+T33</f>
        <v>0</v>
      </c>
      <c r="U34" s="465"/>
      <c r="V34" s="466"/>
      <c r="W34" s="464">
        <f>W32+W33</f>
        <v>0</v>
      </c>
      <c r="X34" s="465"/>
      <c r="Y34" s="466"/>
      <c r="Z34" s="464">
        <f>Z32+Z33</f>
        <v>0</v>
      </c>
      <c r="AA34" s="465"/>
      <c r="AB34" s="466"/>
      <c r="AC34" s="464">
        <f>AC32+AC33</f>
        <v>0</v>
      </c>
      <c r="AD34" s="465"/>
      <c r="AE34" s="466"/>
      <c r="AF34" s="464">
        <f>AF32+AF33</f>
        <v>0</v>
      </c>
      <c r="AG34" s="465"/>
      <c r="AH34" s="466"/>
      <c r="AI34" s="464">
        <f>AI32+AI33</f>
        <v>0</v>
      </c>
      <c r="AJ34" s="465"/>
      <c r="AK34" s="466"/>
      <c r="AL34" s="462">
        <f>AVERAGE(B34:AK34)</f>
        <v>0</v>
      </c>
      <c r="AM34" s="463"/>
      <c r="AN34" s="125">
        <f>AL34</f>
        <v>0</v>
      </c>
    </row>
    <row r="35" spans="1:40" x14ac:dyDescent="0.25">
      <c r="A35" t="s">
        <v>157</v>
      </c>
      <c r="B35" s="464">
        <f>IF(B34&gt;0,B28/(B34/5),0)</f>
        <v>0</v>
      </c>
      <c r="C35" s="465"/>
      <c r="D35" s="466"/>
      <c r="E35" s="464">
        <f>IF(E34&gt;0,E28/(E34/5),0)</f>
        <v>0</v>
      </c>
      <c r="F35" s="465"/>
      <c r="G35" s="466"/>
      <c r="H35" s="464">
        <f>IF(H34&gt;0,H28/(H34/5),0)</f>
        <v>0</v>
      </c>
      <c r="I35" s="465"/>
      <c r="J35" s="466"/>
      <c r="K35" s="464">
        <f>IF(K34&gt;0,K28/(K34/5),0)</f>
        <v>0</v>
      </c>
      <c r="L35" s="465"/>
      <c r="M35" s="466"/>
      <c r="N35" s="464">
        <f>IF(N34&gt;0,N28/(N34/5),0)</f>
        <v>0</v>
      </c>
      <c r="O35" s="465"/>
      <c r="P35" s="466"/>
      <c r="Q35" s="464">
        <f>IF(Q34&gt;0,Q28/(Q34/5),0)</f>
        <v>0</v>
      </c>
      <c r="R35" s="465"/>
      <c r="S35" s="466"/>
      <c r="T35" s="464">
        <f>IF(T34&gt;0,T28/(T34/5),0)</f>
        <v>0</v>
      </c>
      <c r="U35" s="465"/>
      <c r="V35" s="466"/>
      <c r="W35" s="464">
        <f>IF(W34&gt;0,W28/(W34/5),0)</f>
        <v>0</v>
      </c>
      <c r="X35" s="465"/>
      <c r="Y35" s="466"/>
      <c r="Z35" s="464">
        <f>IF(Z34&gt;0,Z28/(Z34/5),0)</f>
        <v>0</v>
      </c>
      <c r="AA35" s="465"/>
      <c r="AB35" s="466"/>
      <c r="AC35" s="464">
        <f>IF(AC34&gt;0,AC28/(AC34/5),0)</f>
        <v>0</v>
      </c>
      <c r="AD35" s="465"/>
      <c r="AE35" s="466"/>
      <c r="AF35" s="464">
        <f>IF(AF34&gt;0,AF28/(AF34/5),0)</f>
        <v>0</v>
      </c>
      <c r="AG35" s="465"/>
      <c r="AH35" s="466"/>
      <c r="AI35" s="464">
        <f>IF(AI34&gt;0,AI28/(AI34/5),0)</f>
        <v>0</v>
      </c>
      <c r="AJ35" s="465"/>
      <c r="AK35" s="466"/>
      <c r="AL35" s="462">
        <f>IF(SUM(B35:AK35)&gt;0,AVERAGE(B35:AK35),0)</f>
        <v>0</v>
      </c>
      <c r="AM35" s="463"/>
      <c r="AN35" s="125" t="e">
        <f>AN28*5/AN34</f>
        <v>#DIV/0!</v>
      </c>
    </row>
    <row r="36" spans="1:40" ht="24.75" customHeight="1" x14ac:dyDescent="0.25">
      <c r="A36" s="185" t="s">
        <v>230</v>
      </c>
      <c r="B36" s="459" t="str">
        <f>IF(B35&gt;11,"nein",IF(B35=0,"nein","ja"))</f>
        <v>nein</v>
      </c>
      <c r="C36" s="460"/>
      <c r="D36" s="461"/>
      <c r="E36" s="459" t="str">
        <f t="shared" ref="E36" si="37">IF(E35&gt;11,"nein",IF(E35=0,"nein","ja"))</f>
        <v>nein</v>
      </c>
      <c r="F36" s="460"/>
      <c r="G36" s="461"/>
      <c r="H36" s="459" t="str">
        <f t="shared" ref="H36" si="38">IF(H35&gt;11,"nein",IF(H35=0,"nein","ja"))</f>
        <v>nein</v>
      </c>
      <c r="I36" s="460"/>
      <c r="J36" s="461"/>
      <c r="K36" s="459" t="str">
        <f t="shared" ref="K36" si="39">IF(K35&gt;11,"nein",IF(K35=0,"nein","ja"))</f>
        <v>nein</v>
      </c>
      <c r="L36" s="460"/>
      <c r="M36" s="461"/>
      <c r="N36" s="459" t="str">
        <f t="shared" ref="N36" si="40">IF(N35&gt;11,"nein",IF(N35=0,"nein","ja"))</f>
        <v>nein</v>
      </c>
      <c r="O36" s="460"/>
      <c r="P36" s="461"/>
      <c r="Q36" s="459" t="str">
        <f t="shared" ref="Q36" si="41">IF(Q35&gt;11,"nein",IF(Q35=0,"nein","ja"))</f>
        <v>nein</v>
      </c>
      <c r="R36" s="460"/>
      <c r="S36" s="461"/>
      <c r="T36" s="459" t="str">
        <f t="shared" ref="T36" si="42">IF(T35&gt;11,"nein",IF(T35=0,"nein","ja"))</f>
        <v>nein</v>
      </c>
      <c r="U36" s="460"/>
      <c r="V36" s="461"/>
      <c r="W36" s="459" t="str">
        <f t="shared" ref="W36" si="43">IF(W35&gt;11,"nein",IF(W35=0,"nein","ja"))</f>
        <v>nein</v>
      </c>
      <c r="X36" s="460"/>
      <c r="Y36" s="461"/>
      <c r="Z36" s="459" t="str">
        <f t="shared" ref="Z36" si="44">IF(Z35&gt;11,"nein",IF(Z35=0,"nein","ja"))</f>
        <v>nein</v>
      </c>
      <c r="AA36" s="460"/>
      <c r="AB36" s="461"/>
      <c r="AC36" s="459" t="str">
        <f t="shared" ref="AC36" si="45">IF(AC35&gt;11,"nein",IF(AC35=0,"nein","ja"))</f>
        <v>nein</v>
      </c>
      <c r="AD36" s="460"/>
      <c r="AE36" s="461"/>
      <c r="AF36" s="459" t="str">
        <f t="shared" ref="AF36" si="46">IF(AF35&gt;11,"nein",IF(AF35=0,"nein","ja"))</f>
        <v>nein</v>
      </c>
      <c r="AG36" s="460"/>
      <c r="AH36" s="461"/>
      <c r="AI36" s="459" t="str">
        <f t="shared" ref="AI36" si="47">IF(AI35&gt;11,"nein",IF(AI35=0,"nein","ja"))</f>
        <v>nein</v>
      </c>
      <c r="AJ36" s="460"/>
      <c r="AK36" s="461"/>
      <c r="AL36" s="462" t="str">
        <f>IF((IF(Z35&gt;11,1,IF(Z35=0,1,0))+IF(AC35&gt;11,1,IF(AC35=0,1,0))+IF(AF35&gt;11,1,IF(AF35=0,1,0))+IF(AI35&gt;11,1,IF(AI35=0,1,0)))=0,"ok","nicht ok")</f>
        <v>nicht ok</v>
      </c>
      <c r="AM36" s="463"/>
      <c r="AN36" s="128" t="e">
        <f>IF(AN35&gt;11,"nein",IF(AN35=0,"nein","ja"))</f>
        <v>#DIV/0!</v>
      </c>
    </row>
    <row r="37" spans="1:40" x14ac:dyDescent="0.25">
      <c r="A37" s="12" t="s">
        <v>158</v>
      </c>
      <c r="B37" s="459" t="str">
        <f>IF(B35&gt;10,"nein",IF(B35=0,"nein","ja"))</f>
        <v>nein</v>
      </c>
      <c r="C37" s="460"/>
      <c r="D37" s="461"/>
      <c r="E37" s="459" t="str">
        <f>IF(E35&gt;10,"nein",IF(E35=0,"nein","ja"))</f>
        <v>nein</v>
      </c>
      <c r="F37" s="460"/>
      <c r="G37" s="461"/>
      <c r="H37" s="459" t="str">
        <f>IF(H35&gt;10,"nein",IF(H35=0,"nein","ja"))</f>
        <v>nein</v>
      </c>
      <c r="I37" s="460"/>
      <c r="J37" s="461"/>
      <c r="K37" s="459" t="str">
        <f>IF(K35&gt;10,"nein",IF(K35=0,"nein","ja"))</f>
        <v>nein</v>
      </c>
      <c r="L37" s="460"/>
      <c r="M37" s="461"/>
      <c r="N37" s="459" t="str">
        <f>IF(N35&gt;10,"nein",IF(N35=0,"nein","ja"))</f>
        <v>nein</v>
      </c>
      <c r="O37" s="460"/>
      <c r="P37" s="461"/>
      <c r="Q37" s="459" t="str">
        <f>IF(Q35&gt;10,"nein",IF(Q35=0,"nein","ja"))</f>
        <v>nein</v>
      </c>
      <c r="R37" s="460"/>
      <c r="S37" s="461"/>
      <c r="T37" s="459" t="str">
        <f>IF(T35&gt;10,"nein",IF(T35=0,"nein","ja"))</f>
        <v>nein</v>
      </c>
      <c r="U37" s="460"/>
      <c r="V37" s="461"/>
      <c r="W37" s="459" t="str">
        <f>IF(W35&gt;10,"nein",IF(W35=0,"nein","ja"))</f>
        <v>nein</v>
      </c>
      <c r="X37" s="460"/>
      <c r="Y37" s="461"/>
      <c r="Z37" s="459" t="str">
        <f>IF(Z35&gt;10,"nein",IF(Z35=0,"nein","ja"))</f>
        <v>nein</v>
      </c>
      <c r="AA37" s="460"/>
      <c r="AB37" s="461"/>
      <c r="AC37" s="459" t="str">
        <f>IF(AC35&gt;10,"nein",IF(AC35=0,"nein","ja"))</f>
        <v>nein</v>
      </c>
      <c r="AD37" s="460"/>
      <c r="AE37" s="461"/>
      <c r="AF37" s="459" t="str">
        <f>IF(AF35&gt;10,"nein",IF(AF35=0,"nein","ja"))</f>
        <v>nein</v>
      </c>
      <c r="AG37" s="460"/>
      <c r="AH37" s="461"/>
      <c r="AI37" s="459" t="str">
        <f>IF(AI35&gt;10,"nein",IF(AI35=0,"nein","ja"))</f>
        <v>nein</v>
      </c>
      <c r="AJ37" s="460"/>
      <c r="AK37" s="461"/>
      <c r="AL37" s="462" t="str">
        <f>IF((IF(Z35&gt;10,1,IF(Z35=0,1,0))+IF(AC35&gt;10,1,IF(AC35=0,1,0))+IF(AF35&gt;10,1,IF(AF35=0,1,0))+IF(AI35&gt;10,1,IF(AI35=0,1,0)))=0,"ok","nicht ok")</f>
        <v>nicht ok</v>
      </c>
      <c r="AM37" s="463"/>
      <c r="AN37" s="128" t="e">
        <f>IF(AN35&gt;10,"nein",IF(AN35=0,"nein","ja"))</f>
        <v>#DIV/0!</v>
      </c>
    </row>
    <row r="38" spans="1:40" x14ac:dyDescent="0.25">
      <c r="A38" s="10" t="s">
        <v>159</v>
      </c>
      <c r="B38" s="459" t="str">
        <f>IF(B32&lt;B31,"nein",IF(B32=0,"nein","ja"))</f>
        <v>nein</v>
      </c>
      <c r="C38" s="460"/>
      <c r="D38" s="461"/>
      <c r="E38" s="459" t="str">
        <f>IF(E32&lt;E31,"nein",IF(E32=0,"nein","ja"))</f>
        <v>nein</v>
      </c>
      <c r="F38" s="460"/>
      <c r="G38" s="461"/>
      <c r="H38" s="459" t="str">
        <f>IF(H32&lt;H31,"nein",IF(H32=0,"nein","ja"))</f>
        <v>nein</v>
      </c>
      <c r="I38" s="460"/>
      <c r="J38" s="461"/>
      <c r="K38" s="459" t="str">
        <f>IF(K32&lt;K31,"nein",IF(K32=0,"nein","ja"))</f>
        <v>nein</v>
      </c>
      <c r="L38" s="460"/>
      <c r="M38" s="461"/>
      <c r="N38" s="459" t="str">
        <f>IF(N32&lt;N31,"nein",IF(N32=0,"nein","ja"))</f>
        <v>nein</v>
      </c>
      <c r="O38" s="460"/>
      <c r="P38" s="461"/>
      <c r="Q38" s="459" t="str">
        <f>IF(Q32&lt;Q31,"nein",IF(Q32=0,"nein","ja"))</f>
        <v>nein</v>
      </c>
      <c r="R38" s="460"/>
      <c r="S38" s="461"/>
      <c r="T38" s="459" t="str">
        <f>IF(T32&lt;T31,"nein",IF(T32=0,"nein","ja"))</f>
        <v>nein</v>
      </c>
      <c r="U38" s="460"/>
      <c r="V38" s="461"/>
      <c r="W38" s="459" t="str">
        <f>IF(W32&lt;W31,"nein",IF(W32=0,"nein","ja"))</f>
        <v>nein</v>
      </c>
      <c r="X38" s="460"/>
      <c r="Y38" s="461"/>
      <c r="Z38" s="459" t="str">
        <f>IF(Z32&lt;Z31,"nein",IF(Z32=0,"nein","ja"))</f>
        <v>nein</v>
      </c>
      <c r="AA38" s="460"/>
      <c r="AB38" s="461"/>
      <c r="AC38" s="459" t="str">
        <f>IF(AC32&lt;AC31,"nein",IF(AC32=0,"nein","ja"))</f>
        <v>nein</v>
      </c>
      <c r="AD38" s="460"/>
      <c r="AE38" s="461"/>
      <c r="AF38" s="459" t="str">
        <f>IF(AF32&lt;AF31,"nein",IF(AF32=0,"nein","ja"))</f>
        <v>nein</v>
      </c>
      <c r="AG38" s="460"/>
      <c r="AH38" s="461"/>
      <c r="AI38" s="459" t="str">
        <f>IF(AI32&lt;AI31,"nein",IF(AI32=0,"nein","ja"))</f>
        <v>nein</v>
      </c>
      <c r="AJ38" s="460"/>
      <c r="AK38" s="461"/>
      <c r="AL38" s="462" t="str">
        <f>IF((IF(Z32&lt;Z31,1,IF(Z32=0,1,0))+IF(AC32&lt;AC31,1,IF(AC32=0,1,0))+IF(AF32&lt;AF31,1,IF(AF32=0,1,0))+IF(AI32&lt;AI31,1,IF(AI32=0,1,0)))=0,"ok","nicht ok")</f>
        <v>nicht ok</v>
      </c>
      <c r="AM38" s="463"/>
      <c r="AN38" s="126" t="str">
        <f>IF(AN32&lt;AN31,"nein",IF(AN32=0,"nein","ja"))</f>
        <v>nein</v>
      </c>
    </row>
    <row r="39" spans="1:40" ht="8.1" customHeight="1" x14ac:dyDescent="0.25"/>
    <row r="40" spans="1:40" x14ac:dyDescent="0.25">
      <c r="A40" s="7" t="s">
        <v>160</v>
      </c>
      <c r="B40" s="7"/>
      <c r="C40" s="7"/>
      <c r="AL40" s="455" t="s">
        <v>161</v>
      </c>
      <c r="AM40" s="456"/>
      <c r="AN40" s="456"/>
    </row>
    <row r="41" spans="1:40" x14ac:dyDescent="0.25">
      <c r="A41" s="129" t="s">
        <v>162</v>
      </c>
      <c r="B41" s="452">
        <f>SUM(Berechnung!BJ:BJ)*Fördertabelle!$B$2*2/12</f>
        <v>0</v>
      </c>
      <c r="C41" s="453"/>
      <c r="D41" s="454"/>
      <c r="E41" s="452">
        <f>SUM(Berechnung!BK:BK)*Fördertabelle!$B$2*2/12</f>
        <v>0</v>
      </c>
      <c r="F41" s="453"/>
      <c r="G41" s="454"/>
      <c r="H41" s="452">
        <f>SUM(Berechnung!BL:BL)*Fördertabelle!$B$2*2/12</f>
        <v>0</v>
      </c>
      <c r="I41" s="453"/>
      <c r="J41" s="454"/>
      <c r="K41" s="452">
        <f>SUM(Berechnung!BM:BM)*Fördertabelle!$B$2*2/12</f>
        <v>0</v>
      </c>
      <c r="L41" s="453"/>
      <c r="M41" s="454"/>
      <c r="N41" s="452">
        <f>SUM(Berechnung!BN:BN)*Fördertabelle!$B$2*2/12</f>
        <v>0</v>
      </c>
      <c r="O41" s="453"/>
      <c r="P41" s="454"/>
      <c r="Q41" s="452">
        <f>SUM(Berechnung!BO:BO)*Fördertabelle!$B$2*2/12</f>
        <v>0</v>
      </c>
      <c r="R41" s="453"/>
      <c r="S41" s="454"/>
      <c r="T41" s="452">
        <f>SUM(Berechnung!BP:BP)*Fördertabelle!$B$2*2/12</f>
        <v>0</v>
      </c>
      <c r="U41" s="453"/>
      <c r="V41" s="454"/>
      <c r="W41" s="452">
        <f>SUM(Berechnung!BQ:BQ)*Fördertabelle!$B$2*2/12</f>
        <v>0</v>
      </c>
      <c r="X41" s="453"/>
      <c r="Y41" s="454"/>
      <c r="Z41" s="452">
        <f>SUM(Berechnung!BR:BR)*Fördertabelle!$B$2*2/12</f>
        <v>0</v>
      </c>
      <c r="AA41" s="453"/>
      <c r="AB41" s="454"/>
      <c r="AC41" s="452">
        <f>SUM(Berechnung!BS:BS)*Fördertabelle!$B$2*2/12</f>
        <v>0</v>
      </c>
      <c r="AD41" s="453"/>
      <c r="AE41" s="454"/>
      <c r="AF41" s="452">
        <f>SUM(Berechnung!BT:BT)*Fördertabelle!$B$2*2/12</f>
        <v>0</v>
      </c>
      <c r="AG41" s="453"/>
      <c r="AH41" s="454"/>
      <c r="AI41" s="452">
        <f>SUM(Berechnung!BU:BU)*Fördertabelle!$B$2*2/12</f>
        <v>0</v>
      </c>
      <c r="AJ41" s="453"/>
      <c r="AK41" s="454"/>
      <c r="AL41" s="457">
        <f>SUM(B41:AK41)</f>
        <v>0</v>
      </c>
      <c r="AM41" s="458"/>
      <c r="AN41" s="458"/>
    </row>
    <row r="42" spans="1:40" ht="14.25" customHeight="1" x14ac:dyDescent="0.25">
      <c r="A42" s="9" t="s">
        <v>240</v>
      </c>
      <c r="B42" s="452">
        <f>SUM(Berechnung!BJ:BJ)*Fördertabelle!$C$27/12</f>
        <v>0</v>
      </c>
      <c r="C42" s="453"/>
      <c r="D42" s="454"/>
      <c r="E42" s="452">
        <f>SUM(Berechnung!BK:BK)*Fördertabelle!$C$27/12</f>
        <v>0</v>
      </c>
      <c r="F42" s="453"/>
      <c r="G42" s="454"/>
      <c r="H42" s="452">
        <f>SUM(Berechnung!BL:BL)*Fördertabelle!$C$27/12</f>
        <v>0</v>
      </c>
      <c r="I42" s="453"/>
      <c r="J42" s="454"/>
      <c r="K42" s="452">
        <f>SUM(Berechnung!BM:BM)*Fördertabelle!$C$27/12</f>
        <v>0</v>
      </c>
      <c r="L42" s="453"/>
      <c r="M42" s="454"/>
      <c r="N42" s="452">
        <f>SUM(Berechnung!BN:BN)*Fördertabelle!$C$27/12</f>
        <v>0</v>
      </c>
      <c r="O42" s="453"/>
      <c r="P42" s="454"/>
      <c r="Q42" s="452">
        <f>SUM(Berechnung!BO:BO)*Fördertabelle!$C$27/12</f>
        <v>0</v>
      </c>
      <c r="R42" s="453"/>
      <c r="S42" s="454"/>
      <c r="T42" s="452">
        <f>SUM(Berechnung!BP:BP)*Fördertabelle!$C$27/12</f>
        <v>0</v>
      </c>
      <c r="U42" s="453"/>
      <c r="V42" s="454"/>
      <c r="W42" s="452">
        <f>SUM(Berechnung!BQ:BQ)*Fördertabelle!$C$27/12</f>
        <v>0</v>
      </c>
      <c r="X42" s="453"/>
      <c r="Y42" s="454"/>
      <c r="Z42" s="452">
        <f>SUM(Berechnung!BR:BR)*Fördertabelle!$C$27/12</f>
        <v>0</v>
      </c>
      <c r="AA42" s="453"/>
      <c r="AB42" s="454"/>
      <c r="AC42" s="452">
        <f>SUM(Berechnung!BS:BS)*Fördertabelle!$C$27/12</f>
        <v>0</v>
      </c>
      <c r="AD42" s="453"/>
      <c r="AE42" s="454"/>
      <c r="AF42" s="452">
        <f>SUM(Berechnung!BT:BT)*Fördertabelle!$C$27/12</f>
        <v>0</v>
      </c>
      <c r="AG42" s="453"/>
      <c r="AH42" s="454"/>
      <c r="AI42" s="452">
        <f>SUM(Berechnung!BU:BU)*Fördertabelle!$C$27/12</f>
        <v>0</v>
      </c>
      <c r="AJ42" s="453"/>
      <c r="AK42" s="454"/>
      <c r="AL42" s="457">
        <f>SUM(B42:AK42)</f>
        <v>0</v>
      </c>
      <c r="AM42" s="458"/>
      <c r="AN42" s="458"/>
    </row>
    <row r="43" spans="1:40" s="244" customFormat="1" ht="14.25" customHeight="1" x14ac:dyDescent="0.25">
      <c r="A43" s="207" t="s">
        <v>260</v>
      </c>
      <c r="B43" s="495"/>
      <c r="C43" s="495"/>
      <c r="D43" s="495"/>
      <c r="E43" s="495"/>
      <c r="F43" s="495"/>
      <c r="G43" s="495"/>
      <c r="H43" s="495"/>
      <c r="I43" s="495"/>
      <c r="J43" s="495"/>
      <c r="K43" s="496"/>
      <c r="L43" s="496"/>
      <c r="M43" s="496"/>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7" t="e">
        <f>VLOOKUP(SUM(Berechnung!CI:CI)*4/4*5,Fördertabelle!A39:C53,3)/12*4</f>
        <v>#N/A</v>
      </c>
      <c r="AM43" s="458"/>
      <c r="AN43" s="458"/>
    </row>
    <row r="44" spans="1:40" ht="10.95" customHeight="1" x14ac:dyDescent="0.25"/>
    <row r="45" spans="1:40" x14ac:dyDescent="0.25">
      <c r="A45" s="8" t="s">
        <v>239</v>
      </c>
      <c r="B45" s="445" t="str">
        <f>CONCATENATE(Allgemeines!F3,", ",Allgemeines!F4,", ",Allgemeines!F5," ",Allgemeines!F6,", ",Allgemeines!F8)</f>
        <v xml:space="preserve">, ,  , </v>
      </c>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row>
    <row r="46" spans="1:40" x14ac:dyDescent="0.25">
      <c r="A46" s="8" t="s">
        <v>163</v>
      </c>
      <c r="B46" s="373" t="str">
        <f>CONCATENATE(Allgemeines!B3,", ",Allgemeines!B4,", ",Allgemeines!B5," ",Allgemeines!B6)</f>
        <v xml:space="preserve">, ,  </v>
      </c>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row>
    <row r="47" spans="1:40" ht="10.5" customHeight="1" x14ac:dyDescent="0.25"/>
    <row r="48" spans="1:40" x14ac:dyDescent="0.25">
      <c r="A48" s="7" t="s">
        <v>231</v>
      </c>
      <c r="AL48" s="497" t="s">
        <v>161</v>
      </c>
      <c r="AM48" s="497"/>
      <c r="AN48" s="497"/>
    </row>
    <row r="49" spans="1:40" x14ac:dyDescent="0.25">
      <c r="A49" t="s">
        <v>232</v>
      </c>
      <c r="B49" s="494">
        <f>Kürzungsmonate!B8</f>
        <v>0</v>
      </c>
      <c r="C49" s="346"/>
      <c r="D49" s="346"/>
      <c r="E49" s="494">
        <f>Kürzungsmonate!C8</f>
        <v>0</v>
      </c>
      <c r="F49" s="346"/>
      <c r="G49" s="346"/>
      <c r="H49" s="494">
        <f>Kürzungsmonate!D8</f>
        <v>0</v>
      </c>
      <c r="I49" s="346"/>
      <c r="J49" s="346"/>
      <c r="K49" s="494">
        <f>Kürzungsmonate!E8</f>
        <v>0</v>
      </c>
      <c r="L49" s="346"/>
      <c r="M49" s="346"/>
      <c r="N49" s="494">
        <f>Kürzungsmonate!F8</f>
        <v>0</v>
      </c>
      <c r="O49" s="346"/>
      <c r="P49" s="346"/>
      <c r="Q49" s="494">
        <f>Kürzungsmonate!G8</f>
        <v>0</v>
      </c>
      <c r="R49" s="346"/>
      <c r="S49" s="346"/>
      <c r="T49" s="494">
        <f>Kürzungsmonate!H8</f>
        <v>0</v>
      </c>
      <c r="U49" s="346"/>
      <c r="V49" s="346"/>
      <c r="W49" s="494">
        <f>Kürzungsmonate!I8</f>
        <v>0</v>
      </c>
      <c r="X49" s="346"/>
      <c r="Y49" s="346"/>
      <c r="Z49" s="494">
        <f>Kürzungsmonate!J8</f>
        <v>0</v>
      </c>
      <c r="AA49" s="346"/>
      <c r="AB49" s="346"/>
      <c r="AC49" s="494">
        <f>Kürzungsmonate!K8</f>
        <v>0</v>
      </c>
      <c r="AD49" s="346"/>
      <c r="AE49" s="346"/>
      <c r="AF49" s="494">
        <f>Kürzungsmonate!L8</f>
        <v>0</v>
      </c>
      <c r="AG49" s="346"/>
      <c r="AH49" s="346"/>
      <c r="AI49" s="494">
        <f>Kürzungsmonate!M8</f>
        <v>0</v>
      </c>
      <c r="AJ49" s="346"/>
      <c r="AK49" s="346"/>
      <c r="AL49" s="494">
        <f>SUM(B49:AK49)</f>
        <v>0</v>
      </c>
      <c r="AM49" s="494"/>
      <c r="AN49" s="494"/>
    </row>
  </sheetData>
  <sheetProtection password="9FF7" sheet="1" objects="1" scenarios="1"/>
  <mergeCells count="257">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T35:V35"/>
    <mergeCell ref="Q26:S26"/>
    <mergeCell ref="Q27:S27"/>
    <mergeCell ref="W1:Y1"/>
    <mergeCell ref="W7:X7"/>
    <mergeCell ref="Z7:AA7"/>
    <mergeCell ref="Z24:AB24"/>
    <mergeCell ref="Z25:AB25"/>
    <mergeCell ref="W26:Y26"/>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B32:D32"/>
    <mergeCell ref="E32:G32"/>
    <mergeCell ref="H32:J32"/>
    <mergeCell ref="K32:M32"/>
    <mergeCell ref="AI32:AK32"/>
    <mergeCell ref="Z33:AB33"/>
    <mergeCell ref="AC32:AE32"/>
    <mergeCell ref="N32:P32"/>
    <mergeCell ref="Q32:S32"/>
    <mergeCell ref="E33:G33"/>
    <mergeCell ref="H33:J33"/>
    <mergeCell ref="K33:M33"/>
    <mergeCell ref="B33:D33"/>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AC42:AE42"/>
    <mergeCell ref="AF42:AH42"/>
    <mergeCell ref="B42:D42"/>
    <mergeCell ref="E42:G42"/>
    <mergeCell ref="H42:J42"/>
    <mergeCell ref="K42:M42"/>
    <mergeCell ref="N42:P42"/>
    <mergeCell ref="Q42:S42"/>
    <mergeCell ref="T42:V42"/>
    <mergeCell ref="W42:Y42"/>
    <mergeCell ref="Z42:AB42"/>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topLeftCell="A10" workbookViewId="0">
      <pane xSplit="2" topLeftCell="C1" activePane="topRight" state="frozen"/>
      <selection pane="topRight" activeCell="M36" sqref="M36"/>
    </sheetView>
  </sheetViews>
  <sheetFormatPr baseColWidth="10" defaultRowHeight="13.2" x14ac:dyDescent="0.25"/>
  <cols>
    <col min="1" max="1" width="17.6640625" customWidth="1"/>
    <col min="2" max="2" width="19.109375" customWidth="1"/>
    <col min="3" max="3" width="4.44140625" customWidth="1"/>
    <col min="4" max="4" width="7.88671875" customWidth="1"/>
    <col min="5" max="5" width="7.6640625" customWidth="1"/>
    <col min="6" max="6" width="8.88671875" customWidth="1"/>
    <col min="7" max="7" width="7.5546875" customWidth="1"/>
    <col min="8" max="8" width="6.5546875" customWidth="1"/>
    <col min="9" max="9" width="7.109375" customWidth="1"/>
    <col min="10" max="10" width="5.88671875" customWidth="1"/>
    <col min="11" max="11" width="4.44140625" customWidth="1"/>
    <col min="12" max="12" width="19.33203125" customWidth="1"/>
    <col min="14" max="14" width="4.5546875" customWidth="1"/>
  </cols>
  <sheetData>
    <row r="1" spans="1:14" ht="15.75" customHeight="1" x14ac:dyDescent="0.25">
      <c r="A1" s="506" t="s">
        <v>164</v>
      </c>
      <c r="B1" s="506"/>
      <c r="D1" s="11"/>
      <c r="E1" s="11"/>
      <c r="F1" s="11"/>
      <c r="G1" s="11"/>
      <c r="H1" s="11"/>
      <c r="I1" s="11"/>
      <c r="J1" s="11"/>
      <c r="K1" s="428" t="str">
        <f>B5</f>
        <v>[Name Kommune]</v>
      </c>
      <c r="L1" s="428"/>
      <c r="M1" s="428"/>
      <c r="N1" s="428"/>
    </row>
    <row r="2" spans="1:14" x14ac:dyDescent="0.25">
      <c r="A2" s="1"/>
      <c r="B2" s="2"/>
      <c r="D2" s="11"/>
      <c r="E2" s="11"/>
      <c r="F2" s="11"/>
      <c r="G2" s="11"/>
      <c r="H2" s="11"/>
      <c r="I2" s="11"/>
      <c r="J2" s="11"/>
      <c r="K2" s="428"/>
      <c r="L2" s="428"/>
      <c r="M2" s="428"/>
      <c r="N2" s="428"/>
    </row>
    <row r="3" spans="1:14" x14ac:dyDescent="0.25">
      <c r="A3" s="507" t="s">
        <v>165</v>
      </c>
      <c r="B3" s="507"/>
      <c r="D3" s="11"/>
      <c r="E3" s="11"/>
      <c r="F3" s="11"/>
      <c r="G3" s="11"/>
      <c r="H3" s="11"/>
      <c r="I3" s="11"/>
      <c r="J3" s="11"/>
      <c r="K3" s="442" t="str">
        <f>B6</f>
        <v>[Straße]</v>
      </c>
      <c r="L3" s="442"/>
      <c r="M3" s="442"/>
      <c r="N3" s="442"/>
    </row>
    <row r="4" spans="1:14" x14ac:dyDescent="0.25">
      <c r="A4" s="14" t="s">
        <v>166</v>
      </c>
      <c r="B4" s="130">
        <f>Antrag!C4</f>
        <v>1</v>
      </c>
      <c r="D4" s="11"/>
      <c r="E4" s="11"/>
      <c r="F4" s="11"/>
      <c r="G4" s="11"/>
      <c r="H4" s="11"/>
      <c r="I4" s="11"/>
      <c r="J4" s="11"/>
      <c r="K4" s="442" t="str">
        <f>CONCATENATE(B7," ",B8)</f>
        <v>[PLZ] [Ort]</v>
      </c>
      <c r="L4" s="442"/>
      <c r="M4" s="442"/>
      <c r="N4" s="442"/>
    </row>
    <row r="5" spans="1:14" x14ac:dyDescent="0.25">
      <c r="A5" s="131" t="s">
        <v>23</v>
      </c>
      <c r="B5" s="132" t="s">
        <v>167</v>
      </c>
      <c r="D5" s="11"/>
      <c r="E5" s="11"/>
      <c r="F5" s="11"/>
      <c r="G5" s="11"/>
      <c r="H5" s="11"/>
      <c r="I5" s="11"/>
      <c r="J5" s="11"/>
      <c r="K5" s="11"/>
      <c r="L5" s="11"/>
      <c r="M5" s="11"/>
      <c r="N5" s="11"/>
    </row>
    <row r="6" spans="1:14" ht="12.75" customHeight="1" x14ac:dyDescent="0.25">
      <c r="A6" s="131" t="s">
        <v>5</v>
      </c>
      <c r="B6" s="133" t="s">
        <v>168</v>
      </c>
      <c r="D6" s="11"/>
      <c r="E6" s="11"/>
      <c r="F6" s="11"/>
      <c r="G6" s="11"/>
      <c r="H6" s="11"/>
      <c r="I6" s="11"/>
      <c r="J6" s="11"/>
      <c r="K6" s="508" t="str">
        <f>B14</f>
        <v>[Bescheiddatum]</v>
      </c>
      <c r="L6" s="508"/>
      <c r="M6" s="508"/>
      <c r="N6" s="508"/>
    </row>
    <row r="7" spans="1:14" x14ac:dyDescent="0.25">
      <c r="A7" s="14" t="s">
        <v>6</v>
      </c>
      <c r="B7" s="134" t="s">
        <v>169</v>
      </c>
      <c r="D7" s="11"/>
      <c r="E7" s="11"/>
      <c r="F7" s="11"/>
      <c r="G7" s="11"/>
      <c r="H7" s="11"/>
      <c r="I7" s="11"/>
      <c r="J7" s="11"/>
      <c r="K7" s="11"/>
      <c r="L7" s="11"/>
      <c r="M7" s="11"/>
      <c r="N7" s="11"/>
    </row>
    <row r="8" spans="1:14" ht="12.75" customHeight="1" x14ac:dyDescent="0.25">
      <c r="A8" s="14" t="s">
        <v>7</v>
      </c>
      <c r="B8" s="134" t="s">
        <v>170</v>
      </c>
      <c r="D8" s="11"/>
      <c r="E8" s="11"/>
      <c r="F8" s="11"/>
      <c r="G8" s="11"/>
      <c r="H8" s="11"/>
      <c r="I8" s="11"/>
      <c r="J8" s="11"/>
      <c r="K8" s="450" t="s">
        <v>115</v>
      </c>
      <c r="L8" s="450"/>
      <c r="M8" s="450"/>
      <c r="N8" s="450"/>
    </row>
    <row r="9" spans="1:14" ht="12.75" customHeight="1" x14ac:dyDescent="0.25">
      <c r="A9" s="14" t="s">
        <v>171</v>
      </c>
      <c r="B9" s="134" t="s">
        <v>172</v>
      </c>
      <c r="D9" s="450" t="str">
        <f>IF(K1&lt;&gt;0,CONCATENATE(K1," - ",K3," - ",K4),"")</f>
        <v>[Name Kommune] - [Straße] - [PLZ] [Ort]</v>
      </c>
      <c r="E9" s="450"/>
      <c r="F9" s="450"/>
      <c r="G9" s="450"/>
      <c r="H9" s="450"/>
      <c r="I9" s="450"/>
      <c r="J9" s="11"/>
      <c r="K9" s="442" t="str">
        <f>B10</f>
        <v>[Rückfragen]</v>
      </c>
      <c r="L9" s="442"/>
      <c r="M9" s="442"/>
      <c r="N9" s="442"/>
    </row>
    <row r="10" spans="1:14" x14ac:dyDescent="0.25">
      <c r="A10" s="14" t="s">
        <v>10</v>
      </c>
      <c r="B10" s="135" t="s">
        <v>173</v>
      </c>
      <c r="D10" s="451"/>
      <c r="E10" s="451"/>
      <c r="F10" s="451"/>
      <c r="G10" s="451"/>
      <c r="H10" s="451"/>
      <c r="I10" s="451"/>
      <c r="J10" s="11"/>
      <c r="K10" s="442" t="str">
        <f>CONCATENATE("Tel. ",B11,", Fax ",B12)</f>
        <v>Tel. [Tel.], Fax [Fax]</v>
      </c>
      <c r="L10" s="442"/>
      <c r="M10" s="442"/>
      <c r="N10" s="442"/>
    </row>
    <row r="11" spans="1:14" ht="12.75" customHeight="1" x14ac:dyDescent="0.25">
      <c r="A11" s="14" t="s">
        <v>12</v>
      </c>
      <c r="B11" s="136" t="s">
        <v>174</v>
      </c>
      <c r="D11" s="443">
        <f>Allgemeines!B3</f>
        <v>0</v>
      </c>
      <c r="E11" s="443"/>
      <c r="F11" s="443"/>
      <c r="G11" s="443"/>
      <c r="H11" s="443"/>
      <c r="I11" s="443"/>
      <c r="J11" s="11"/>
      <c r="K11" s="427" t="str">
        <f>CONCATENATE("E-Mail ",B13)</f>
        <v>E-Mail [E-Mail]</v>
      </c>
      <c r="L11" s="427"/>
      <c r="M11" s="427"/>
      <c r="N11" s="427"/>
    </row>
    <row r="12" spans="1:14" x14ac:dyDescent="0.25">
      <c r="A12" s="14" t="s">
        <v>14</v>
      </c>
      <c r="B12" s="136" t="s">
        <v>175</v>
      </c>
      <c r="D12" s="434" t="str">
        <f>CONCATENATE(B15," ",Allgemeines!B7)</f>
        <v xml:space="preserve">Herrn </v>
      </c>
      <c r="E12" s="434"/>
      <c r="F12" s="434"/>
      <c r="G12" s="434"/>
      <c r="H12" s="434"/>
      <c r="I12" s="434"/>
      <c r="J12" s="11"/>
      <c r="K12" s="427"/>
      <c r="L12" s="427"/>
      <c r="M12" s="427"/>
      <c r="N12" s="427"/>
    </row>
    <row r="13" spans="1:14" x14ac:dyDescent="0.25">
      <c r="A13" s="14" t="s">
        <v>15</v>
      </c>
      <c r="B13" s="135" t="s">
        <v>176</v>
      </c>
      <c r="D13" s="434">
        <f>Allgemeines!B4</f>
        <v>0</v>
      </c>
      <c r="E13" s="434"/>
      <c r="F13" s="434"/>
      <c r="G13" s="434"/>
      <c r="H13" s="434"/>
      <c r="I13" s="434"/>
      <c r="J13" s="11"/>
      <c r="K13" s="501" t="s">
        <v>177</v>
      </c>
      <c r="L13" s="501"/>
      <c r="M13" s="501"/>
      <c r="N13" s="501"/>
    </row>
    <row r="14" spans="1:14" x14ac:dyDescent="0.25">
      <c r="A14" s="14" t="s">
        <v>178</v>
      </c>
      <c r="B14" s="135" t="s">
        <v>179</v>
      </c>
      <c r="D14" s="137">
        <f>Allgemeines!B5</f>
        <v>0</v>
      </c>
      <c r="E14" s="434">
        <f>Allgemeines!B6</f>
        <v>0</v>
      </c>
      <c r="F14" s="434"/>
      <c r="G14" s="434"/>
      <c r="H14" s="434"/>
      <c r="I14" s="434"/>
      <c r="J14" s="11"/>
      <c r="K14" s="500" t="str">
        <f>CONCATENATE(Allgemeines!F3,", ",Allgemeines!F4,", ",Allgemeines!F5," ",Allgemeines!F6,", EinrNr: ",Allgemeines!F8)</f>
        <v xml:space="preserve">, ,  , EinrNr: </v>
      </c>
      <c r="L14" s="500"/>
      <c r="M14" s="500"/>
      <c r="N14" s="500"/>
    </row>
    <row r="15" spans="1:14" x14ac:dyDescent="0.25">
      <c r="A15" s="22" t="s">
        <v>180</v>
      </c>
      <c r="B15" s="138" t="s">
        <v>181</v>
      </c>
      <c r="D15" s="11"/>
      <c r="E15" s="11"/>
      <c r="F15" s="11"/>
      <c r="G15" s="11"/>
      <c r="H15" s="11"/>
      <c r="I15" s="11"/>
      <c r="J15" s="11"/>
      <c r="K15" s="500"/>
      <c r="L15" s="500"/>
      <c r="M15" s="500"/>
      <c r="N15" s="500"/>
    </row>
    <row r="16" spans="1:14" x14ac:dyDescent="0.25">
      <c r="A16" s="46" t="s">
        <v>182</v>
      </c>
      <c r="B16" s="139" t="s">
        <v>183</v>
      </c>
      <c r="D16" s="11"/>
      <c r="E16" s="11"/>
      <c r="F16" s="11"/>
      <c r="G16" s="11"/>
      <c r="H16" s="11"/>
      <c r="I16" s="11"/>
      <c r="J16" s="11"/>
      <c r="K16" s="500"/>
      <c r="L16" s="500"/>
      <c r="M16" s="500"/>
      <c r="N16" s="500"/>
    </row>
    <row r="17" spans="1:14" ht="12.75" customHeight="1" x14ac:dyDescent="0.25">
      <c r="A17" s="140" t="s">
        <v>184</v>
      </c>
      <c r="B17" s="141" t="s">
        <v>183</v>
      </c>
      <c r="D17" s="11"/>
      <c r="E17" s="11"/>
      <c r="F17" s="11"/>
      <c r="G17" s="11"/>
      <c r="H17" s="11"/>
      <c r="I17" s="11"/>
      <c r="J17" s="83"/>
      <c r="K17" s="500"/>
      <c r="L17" s="500"/>
      <c r="M17" s="500"/>
      <c r="N17" s="500"/>
    </row>
    <row r="18" spans="1:14" x14ac:dyDescent="0.25">
      <c r="A18" s="503" t="str">
        <f>IF(B17="nein","Bitte Antragsangaben in dieser Datei korrigieren und Begründung auf getrenntem Blatt beifügen.","Der Bescheid entspricht dem Antrag.")</f>
        <v>Der Bescheid entspricht dem Antrag.</v>
      </c>
      <c r="B18" s="503"/>
      <c r="D18" s="434" t="str">
        <f>CONCATENATE("Endabrechnung kindbezogene Förderung nach BayKiBiG: Abrechnungszeitraum ",Allgemeines!F12)</f>
        <v>Endabrechnung kindbezogene Förderung nach BayKiBiG: Abrechnungszeitraum 01.09.2018 - 31.12.2018</v>
      </c>
      <c r="E18" s="434"/>
      <c r="F18" s="434"/>
      <c r="G18" s="434"/>
      <c r="H18" s="434"/>
      <c r="I18" s="434"/>
      <c r="J18" s="434"/>
      <c r="K18" s="434"/>
      <c r="L18" s="434"/>
      <c r="M18" s="434"/>
      <c r="N18" s="434"/>
    </row>
    <row r="19" spans="1:14" x14ac:dyDescent="0.25">
      <c r="A19" s="504"/>
      <c r="B19" s="504"/>
      <c r="D19" s="433" t="s">
        <v>185</v>
      </c>
      <c r="E19" s="433"/>
      <c r="F19" s="505">
        <f>Allgemeines!F14</f>
        <v>0</v>
      </c>
      <c r="G19" s="505"/>
      <c r="H19" s="11"/>
      <c r="I19" s="433"/>
      <c r="J19" s="433"/>
      <c r="K19" s="433"/>
      <c r="L19" s="433"/>
      <c r="M19" s="433"/>
      <c r="N19" s="433"/>
    </row>
    <row r="20" spans="1:14" x14ac:dyDescent="0.25">
      <c r="A20" s="504"/>
      <c r="B20" s="504"/>
      <c r="D20" s="11"/>
      <c r="E20" s="11"/>
      <c r="F20" s="137"/>
      <c r="G20" s="11"/>
      <c r="H20" s="11"/>
      <c r="I20" s="11"/>
      <c r="J20" s="11"/>
      <c r="K20" s="11"/>
      <c r="L20" s="11"/>
      <c r="M20" s="11"/>
      <c r="N20" s="11"/>
    </row>
    <row r="21" spans="1:14" x14ac:dyDescent="0.25">
      <c r="A21" s="502" t="s">
        <v>186</v>
      </c>
      <c r="B21" s="502"/>
      <c r="D21" s="11"/>
      <c r="E21" s="11"/>
      <c r="F21" s="85"/>
      <c r="G21" s="11"/>
      <c r="H21" s="11"/>
      <c r="I21" s="11"/>
      <c r="J21" s="11"/>
      <c r="K21" s="11"/>
      <c r="L21" s="11"/>
      <c r="M21" s="11"/>
      <c r="N21" s="11"/>
    </row>
    <row r="22" spans="1:14" x14ac:dyDescent="0.25">
      <c r="A22" s="143"/>
      <c r="B22" s="83" t="s">
        <v>114</v>
      </c>
      <c r="D22" s="433" t="s">
        <v>116</v>
      </c>
      <c r="E22" s="433"/>
      <c r="F22" s="433"/>
      <c r="G22" s="433"/>
      <c r="H22" s="433"/>
      <c r="I22" s="433"/>
      <c r="J22" s="433"/>
      <c r="K22" s="433"/>
      <c r="L22" s="433"/>
      <c r="M22" s="433"/>
      <c r="N22" s="11"/>
    </row>
    <row r="23" spans="1:14" x14ac:dyDescent="0.25">
      <c r="A23" s="142"/>
      <c r="B23" s="142"/>
      <c r="D23" s="11"/>
      <c r="E23" s="11"/>
      <c r="F23" s="11"/>
      <c r="G23" s="11"/>
      <c r="H23" s="11"/>
      <c r="I23" s="11"/>
      <c r="J23" s="11"/>
      <c r="K23" s="11"/>
      <c r="L23" s="11"/>
      <c r="M23" s="11"/>
      <c r="N23" s="11"/>
    </row>
    <row r="24" spans="1:14" x14ac:dyDescent="0.25">
      <c r="A24" s="369" t="s">
        <v>187</v>
      </c>
      <c r="B24" s="369"/>
      <c r="D24" s="427" t="s">
        <v>264</v>
      </c>
      <c r="E24" s="427"/>
      <c r="F24" s="427"/>
      <c r="G24" s="427"/>
      <c r="H24" s="427"/>
      <c r="I24" s="427"/>
      <c r="J24" s="427"/>
      <c r="K24" s="427"/>
      <c r="L24" s="427"/>
      <c r="M24" s="427"/>
      <c r="N24" s="427"/>
    </row>
    <row r="25" spans="1:14" x14ac:dyDescent="0.25">
      <c r="A25" s="143"/>
      <c r="B25" s="83" t="s">
        <v>114</v>
      </c>
      <c r="D25" s="427"/>
      <c r="E25" s="427"/>
      <c r="F25" s="427"/>
      <c r="G25" s="427"/>
      <c r="H25" s="427"/>
      <c r="I25" s="427"/>
      <c r="J25" s="427"/>
      <c r="K25" s="427"/>
      <c r="L25" s="427"/>
      <c r="M25" s="427"/>
      <c r="N25" s="427"/>
    </row>
    <row r="26" spans="1:14" x14ac:dyDescent="0.25">
      <c r="A26" s="143"/>
      <c r="B26" s="83" t="s">
        <v>114</v>
      </c>
      <c r="D26" s="427"/>
      <c r="E26" s="427"/>
      <c r="F26" s="427"/>
      <c r="G26" s="427"/>
      <c r="H26" s="427"/>
      <c r="I26" s="427"/>
      <c r="J26" s="427"/>
      <c r="K26" s="427"/>
      <c r="L26" s="427"/>
      <c r="M26" s="427"/>
      <c r="N26" s="427"/>
    </row>
    <row r="27" spans="1:14" x14ac:dyDescent="0.25">
      <c r="A27" s="143"/>
      <c r="B27" s="83" t="s">
        <v>114</v>
      </c>
      <c r="D27" s="500"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0"/>
      <c r="F27" s="500"/>
      <c r="G27" s="500"/>
      <c r="H27" s="500"/>
      <c r="I27" s="500"/>
      <c r="J27" s="500"/>
      <c r="K27" s="500"/>
      <c r="L27" s="500"/>
      <c r="M27" s="500"/>
      <c r="N27" s="500"/>
    </row>
    <row r="28" spans="1:14" x14ac:dyDescent="0.25">
      <c r="A28" s="89"/>
      <c r="B28" s="83" t="s">
        <v>114</v>
      </c>
      <c r="D28" s="433" t="str">
        <f>Antrag!E29</f>
        <v xml:space="preserve"> </v>
      </c>
      <c r="E28" s="433"/>
      <c r="F28" s="433"/>
      <c r="G28" s="433"/>
      <c r="H28" s="433"/>
      <c r="I28" s="433"/>
      <c r="J28" s="433"/>
      <c r="K28" s="433"/>
      <c r="L28" s="433"/>
      <c r="M28" s="433"/>
      <c r="N28" s="433"/>
    </row>
    <row r="29" spans="1:14" x14ac:dyDescent="0.25">
      <c r="A29" s="88">
        <f>SUM(A25:A28)</f>
        <v>0</v>
      </c>
      <c r="B29" t="s">
        <v>114</v>
      </c>
      <c r="D29" s="433" t="str">
        <f>Antrag!E30</f>
        <v>Bei einem Basiswert von 1161,65 Euro errechnet sich ein Gesamtzuschuss in Höhe von</v>
      </c>
      <c r="E29" s="433"/>
      <c r="F29" s="433"/>
      <c r="G29" s="433"/>
      <c r="H29" s="433"/>
      <c r="I29" s="433"/>
      <c r="J29" s="433"/>
      <c r="K29" s="433"/>
      <c r="L29" s="433"/>
      <c r="M29" s="88" t="e">
        <f>IF(A22&gt;0,Antrag!N30-A22,Antrag!N30)</f>
        <v>#N/A</v>
      </c>
      <c r="N29" s="11" t="str">
        <f>Antrag!O30</f>
        <v>Euro</v>
      </c>
    </row>
    <row r="30" spans="1:14" x14ac:dyDescent="0.25">
      <c r="A30" s="87"/>
      <c r="D30" s="246"/>
      <c r="E30" s="246"/>
      <c r="F30" s="246"/>
      <c r="G30" s="246"/>
      <c r="H30" s="246"/>
      <c r="I30" s="246"/>
      <c r="J30" s="246"/>
      <c r="K30" s="246"/>
      <c r="L30" s="246"/>
      <c r="M30" s="88"/>
      <c r="N30" s="246"/>
    </row>
    <row r="31" spans="1:14" ht="12.75" customHeight="1" x14ac:dyDescent="0.25">
      <c r="A31" s="7" t="s">
        <v>188</v>
      </c>
      <c r="B31" s="7"/>
      <c r="D31" s="428" t="s">
        <v>250</v>
      </c>
      <c r="E31" s="428"/>
      <c r="F31" s="428"/>
      <c r="G31" s="428"/>
      <c r="H31" s="428"/>
      <c r="I31" s="428"/>
      <c r="J31" s="428"/>
      <c r="K31" s="428"/>
      <c r="L31" s="428"/>
      <c r="M31" s="88"/>
      <c r="N31" s="246"/>
    </row>
    <row r="32" spans="1:14" ht="13.2" customHeight="1" x14ac:dyDescent="0.25">
      <c r="A32" s="7" t="s">
        <v>189</v>
      </c>
      <c r="B32" s="144" t="s">
        <v>262</v>
      </c>
      <c r="D32" s="245"/>
      <c r="E32" s="245"/>
      <c r="F32" s="245"/>
      <c r="G32" s="245"/>
      <c r="H32" s="245"/>
      <c r="I32" s="245"/>
      <c r="J32" s="245"/>
      <c r="K32" s="245"/>
      <c r="L32" s="245"/>
      <c r="M32" s="88"/>
      <c r="N32" s="246"/>
    </row>
    <row r="33" spans="1:15" ht="13.2" customHeight="1" x14ac:dyDescent="0.25">
      <c r="A33" t="s">
        <v>190</v>
      </c>
      <c r="B33" s="135">
        <v>3</v>
      </c>
      <c r="D33" s="428" t="s">
        <v>253</v>
      </c>
      <c r="E33" s="428"/>
      <c r="F33" s="428"/>
      <c r="G33" s="428"/>
      <c r="H33" s="428"/>
      <c r="I33" s="428"/>
      <c r="J33" s="428"/>
      <c r="K33" s="428"/>
      <c r="L33" s="428"/>
      <c r="M33" s="88"/>
      <c r="N33" s="246"/>
    </row>
    <row r="34" spans="1:15" x14ac:dyDescent="0.25">
      <c r="A34" s="145" t="s">
        <v>191</v>
      </c>
      <c r="B34" s="146">
        <v>0.33333000000000002</v>
      </c>
      <c r="D34" s="246" t="s">
        <v>254</v>
      </c>
      <c r="E34" s="246"/>
      <c r="F34" s="246"/>
      <c r="G34" s="246"/>
      <c r="H34" s="246"/>
      <c r="I34" s="246"/>
      <c r="J34" s="246"/>
      <c r="K34" s="246"/>
      <c r="L34" s="246"/>
      <c r="M34" s="88" t="e">
        <f>Antrag!N33</f>
        <v>#N/A</v>
      </c>
      <c r="N34" s="246" t="s">
        <v>114</v>
      </c>
    </row>
    <row r="35" spans="1:15" ht="19.95" customHeight="1" x14ac:dyDescent="0.25">
      <c r="A35" s="145" t="s">
        <v>192</v>
      </c>
      <c r="B35" s="147">
        <f>B33*B34</f>
        <v>0.99999000000000005</v>
      </c>
      <c r="D35" s="433" t="str">
        <f>Antrag!E34</f>
        <v>Zuzüglich Qualitätsbonus in Höhe von</v>
      </c>
      <c r="E35" s="433"/>
      <c r="F35" s="433"/>
      <c r="G35" s="433"/>
      <c r="H35" s="433"/>
      <c r="I35" s="433"/>
      <c r="J35" s="433"/>
      <c r="K35" s="433"/>
      <c r="L35" s="433"/>
      <c r="M35" s="88">
        <f>Antrag!N34</f>
        <v>0</v>
      </c>
      <c r="N35" s="11" t="str">
        <f>Antrag!O34</f>
        <v>Euro</v>
      </c>
    </row>
    <row r="36" spans="1:15" ht="34.200000000000003" customHeight="1" x14ac:dyDescent="0.25">
      <c r="A36" s="145"/>
      <c r="B36" s="147"/>
      <c r="D36" s="428" t="s">
        <v>249</v>
      </c>
      <c r="E36" s="428"/>
      <c r="F36" s="428"/>
      <c r="G36" s="428"/>
      <c r="H36" s="428"/>
      <c r="I36" s="428"/>
      <c r="J36" s="428"/>
      <c r="K36" s="428"/>
      <c r="L36" s="428"/>
      <c r="M36" s="88" t="e">
        <f>Antrag!N35</f>
        <v>#N/A</v>
      </c>
      <c r="N36" s="246" t="s">
        <v>114</v>
      </c>
    </row>
    <row r="37" spans="1:15" ht="23.4" customHeight="1" x14ac:dyDescent="0.25">
      <c r="A37" s="357"/>
      <c r="B37" s="357"/>
      <c r="D37" s="428" t="s">
        <v>255</v>
      </c>
      <c r="E37" s="428"/>
      <c r="F37" s="428"/>
      <c r="G37" s="428"/>
      <c r="H37" s="428"/>
      <c r="I37" s="428"/>
      <c r="J37" s="428"/>
      <c r="K37" s="428"/>
      <c r="L37" s="428"/>
      <c r="M37" s="88" t="e">
        <f>Antrag!N36</f>
        <v>#N/A</v>
      </c>
      <c r="N37" s="249" t="s">
        <v>114</v>
      </c>
    </row>
    <row r="38" spans="1:15" ht="20.399999999999999" customHeight="1" x14ac:dyDescent="0.25">
      <c r="D38" s="433" t="str">
        <f>Antrag!E38</f>
        <v>Die Schließtage überschritten nicht die Grenzen des BayKiBiG/AVBayKiBiG.</v>
      </c>
      <c r="E38" s="433"/>
      <c r="F38" s="433"/>
      <c r="G38" s="433"/>
      <c r="H38" s="433"/>
      <c r="I38" s="433"/>
      <c r="J38" s="433"/>
      <c r="K38" s="433"/>
      <c r="L38" s="433"/>
      <c r="M38" s="88" t="str">
        <f>IF(M40&lt;&gt;"",-#REF!/365*Allgemeines!F11,Antrag!N38)</f>
        <v/>
      </c>
      <c r="N38" s="88" t="str">
        <f>Antrag!O38</f>
        <v/>
      </c>
      <c r="O38" s="88"/>
    </row>
    <row r="39" spans="1:15" s="248" customFormat="1" ht="21" customHeight="1" x14ac:dyDescent="0.25">
      <c r="D39" s="433" t="str">
        <f>Antrag!E39</f>
        <v>Es gab keine förderrelevanten Personalfehltage im Sinne §17 Abs. 4 S. 2 AVBayKiBiG.</v>
      </c>
      <c r="E39" s="433"/>
      <c r="F39" s="433"/>
      <c r="G39" s="433"/>
      <c r="H39" s="433"/>
      <c r="I39" s="433"/>
      <c r="J39" s="433"/>
      <c r="K39" s="433"/>
      <c r="L39" s="433"/>
      <c r="M39" s="88" t="str">
        <f>Antrag!N39</f>
        <v/>
      </c>
      <c r="N39" s="88" t="str">
        <f>Antrag!O39</f>
        <v/>
      </c>
      <c r="O39" s="88"/>
    </row>
    <row r="40" spans="1:15" ht="22.95" customHeight="1" x14ac:dyDescent="0.25">
      <c r="D40" s="433" t="str">
        <f>IF(A22&gt;0,"Abzuziehen waren (Begründung siehe Anlage)","")</f>
        <v/>
      </c>
      <c r="E40" s="433"/>
      <c r="F40" s="433"/>
      <c r="G40" s="433"/>
      <c r="H40" s="433"/>
      <c r="I40" s="433"/>
      <c r="J40" s="433"/>
      <c r="K40" s="433"/>
      <c r="L40" s="433"/>
      <c r="M40" s="88" t="str">
        <f>IF(A22&gt;0,-A22,"")</f>
        <v/>
      </c>
      <c r="N40" s="11" t="str">
        <f>IF(A22&gt;0,"Euro","")</f>
        <v/>
      </c>
    </row>
    <row r="41" spans="1:15" x14ac:dyDescent="0.25">
      <c r="C41" s="11"/>
      <c r="D41" s="433" t="s">
        <v>193</v>
      </c>
      <c r="E41" s="433"/>
      <c r="F41" s="433"/>
      <c r="G41" s="433"/>
      <c r="H41" s="433"/>
      <c r="I41" s="433"/>
      <c r="J41" s="433"/>
      <c r="K41" s="433"/>
      <c r="L41" s="433"/>
      <c r="M41" s="88">
        <f>Bescheid!A29</f>
        <v>0</v>
      </c>
      <c r="N41" s="11" t="s">
        <v>114</v>
      </c>
    </row>
    <row r="42" spans="1:15" ht="12" customHeight="1" x14ac:dyDescent="0.25">
      <c r="C42" s="11"/>
      <c r="D42" s="433" t="e">
        <f>IF(M29&gt;M41,"Es wurden demnach zuwenig gezahlt","Es wurden demnach zuviel bezahlt")</f>
        <v>#N/A</v>
      </c>
      <c r="E42" s="433"/>
      <c r="F42" s="433"/>
      <c r="G42" s="433"/>
      <c r="H42" s="433"/>
      <c r="I42" s="433"/>
      <c r="J42" s="433"/>
      <c r="K42" s="433"/>
      <c r="L42" s="433"/>
      <c r="M42" s="88" t="e">
        <f>IF(M41&gt;M29,M41-ROUND(M29,2),ROUND(M29,2)-M41)</f>
        <v>#N/A</v>
      </c>
      <c r="N42" s="11" t="s">
        <v>114</v>
      </c>
    </row>
    <row r="43" spans="1:15" x14ac:dyDescent="0.25">
      <c r="C43" s="11"/>
      <c r="D43" s="428" t="e">
        <f>IF(M29&gt;M41,"Dieser Betrag wird auf Ihr Bankkonto ("&amp;Allgemeines!B14&amp;"; "&amp;Allgemeines!B15&amp;"; "&amp;Allgemeines!B16&amp;") überwiesen.","Der zuviel gezahlte Betrag wird mit den Abschlägen des folgenden Bewilligungszeitraums verrechnet.")</f>
        <v>#N/A</v>
      </c>
      <c r="E43" s="428"/>
      <c r="F43" s="428"/>
      <c r="G43" s="428"/>
      <c r="H43" s="428"/>
      <c r="I43" s="428"/>
      <c r="J43" s="428"/>
      <c r="K43" s="428"/>
      <c r="L43" s="428"/>
      <c r="M43" s="428"/>
      <c r="N43" s="428"/>
    </row>
    <row r="44" spans="1:15" x14ac:dyDescent="0.25">
      <c r="C44" s="11"/>
      <c r="D44" s="11"/>
    </row>
    <row r="45" spans="1:15" x14ac:dyDescent="0.25">
      <c r="C45" s="11"/>
      <c r="D45" s="498" t="s">
        <v>194</v>
      </c>
      <c r="E45" s="498"/>
      <c r="F45" s="498"/>
      <c r="G45" s="498"/>
      <c r="H45" s="498"/>
      <c r="I45" s="498"/>
      <c r="J45" s="498"/>
      <c r="K45" s="498"/>
      <c r="L45" s="498"/>
      <c r="M45" s="498"/>
      <c r="N45" s="498"/>
    </row>
    <row r="46" spans="1:15" x14ac:dyDescent="0.25">
      <c r="C46" s="11"/>
      <c r="D46" s="428" t="s">
        <v>195</v>
      </c>
      <c r="E46" s="428"/>
      <c r="F46" s="428"/>
      <c r="G46" s="428"/>
      <c r="H46" s="428"/>
      <c r="I46" s="428"/>
      <c r="J46" s="428"/>
      <c r="K46" s="428"/>
      <c r="L46" s="428"/>
      <c r="M46" s="428"/>
      <c r="N46" s="428"/>
    </row>
    <row r="47" spans="1:15" x14ac:dyDescent="0.25">
      <c r="C47" s="11"/>
      <c r="D47" s="428"/>
      <c r="E47" s="428"/>
      <c r="F47" s="428"/>
      <c r="G47" s="428"/>
      <c r="H47" s="428"/>
      <c r="I47" s="428"/>
      <c r="J47" s="428"/>
      <c r="K47" s="428"/>
      <c r="L47" s="428"/>
      <c r="M47" s="428"/>
      <c r="N47" s="428"/>
    </row>
    <row r="48" spans="1:15" x14ac:dyDescent="0.25">
      <c r="C48" s="11"/>
      <c r="D48" s="428"/>
      <c r="E48" s="428"/>
      <c r="F48" s="428"/>
      <c r="G48" s="428"/>
      <c r="H48" s="428"/>
      <c r="I48" s="428"/>
      <c r="J48" s="428"/>
      <c r="K48" s="428"/>
      <c r="L48" s="428"/>
      <c r="M48" s="428"/>
      <c r="N48" s="428"/>
    </row>
    <row r="49" spans="4:66" x14ac:dyDescent="0.25">
      <c r="D49" s="428"/>
      <c r="E49" s="428"/>
      <c r="F49" s="428"/>
      <c r="G49" s="428"/>
      <c r="H49" s="428"/>
      <c r="I49" s="428"/>
      <c r="J49" s="428"/>
      <c r="K49" s="428"/>
      <c r="L49" s="428"/>
      <c r="M49" s="428"/>
      <c r="N49" s="428"/>
    </row>
    <row r="50" spans="4:66" x14ac:dyDescent="0.25">
      <c r="D50" s="11"/>
    </row>
    <row r="51" spans="4:66" x14ac:dyDescent="0.25">
      <c r="D51" s="499" t="str">
        <f>IF(B32="ja","Abschläge für den folgenden Bewilligungszeitraum","")</f>
        <v/>
      </c>
      <c r="E51" s="499"/>
      <c r="F51" s="499"/>
      <c r="G51" s="499"/>
      <c r="H51" s="499"/>
      <c r="I51" s="499"/>
      <c r="J51" s="499"/>
      <c r="K51" s="499"/>
      <c r="L51" s="499"/>
      <c r="M51" s="88"/>
      <c r="N51" s="11"/>
    </row>
    <row r="52" spans="4:66" ht="12.75" customHeight="1" x14ac:dyDescent="0.25">
      <c r="D52" s="428" t="str">
        <f>IF(B32="ja","Für den folgenden Bewilligungszeitraum werden Abschläge in Höhe von 96% der Fördersumme des Vorjahres bewilligt","")</f>
        <v/>
      </c>
      <c r="E52" s="428"/>
      <c r="F52" s="428"/>
      <c r="G52" s="428"/>
      <c r="H52" s="428"/>
      <c r="I52" s="428"/>
      <c r="J52" s="428"/>
      <c r="K52" s="428"/>
      <c r="L52" s="428"/>
      <c r="M52" s="88"/>
      <c r="N52" s="11"/>
    </row>
    <row r="53" spans="4:66" x14ac:dyDescent="0.25">
      <c r="D53" s="428"/>
      <c r="E53" s="428"/>
      <c r="F53" s="428"/>
      <c r="G53" s="428"/>
      <c r="H53" s="428"/>
      <c r="I53" s="428"/>
      <c r="J53" s="428"/>
      <c r="K53" s="428"/>
      <c r="L53" s="428"/>
      <c r="M53" s="88" t="str">
        <f>IF(B32="ja",M29*0.96,"")</f>
        <v/>
      </c>
      <c r="N53" s="11" t="str">
        <f>IF(B32="ja","Euro","")</f>
        <v/>
      </c>
    </row>
    <row r="54" spans="4:66" x14ac:dyDescent="0.25">
      <c r="D54" s="11"/>
      <c r="E54" s="148" t="str">
        <f>IF(B32="ja","mit","")</f>
        <v/>
      </c>
      <c r="F54" s="11" t="str">
        <f>IF(B32="ja",B33,"")</f>
        <v/>
      </c>
      <c r="G54" s="11" t="str">
        <f>IF(B32="ja",IF(F54&lt;2,"Rate über","Raten über"),"")</f>
        <v/>
      </c>
      <c r="H54" s="11"/>
      <c r="I54" s="149" t="str">
        <f>IF(B32="ja",IF(B33&gt;0,B34,0),"")</f>
        <v/>
      </c>
      <c r="J54" s="433" t="str">
        <f>IF(B32="ja","der gesamten Abschlagssumme","")</f>
        <v/>
      </c>
      <c r="K54" s="433"/>
      <c r="L54" s="433"/>
      <c r="M54" s="88" t="str">
        <f>IF(B32="ja",M53*I54,"")</f>
        <v/>
      </c>
      <c r="N54" s="11" t="str">
        <f>IF(B32="ja","Euro","")</f>
        <v/>
      </c>
      <c r="Q54" s="19" t="s">
        <v>263</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5">
      <c r="D55" s="11"/>
      <c r="E55" s="148"/>
      <c r="F55" s="11"/>
      <c r="G55" s="11"/>
      <c r="H55" s="11"/>
      <c r="I55" s="149"/>
      <c r="J55" s="433"/>
      <c r="K55" s="433"/>
      <c r="L55" s="433"/>
      <c r="M55" s="88"/>
      <c r="N55" s="11"/>
    </row>
    <row r="56" spans="4:66" ht="12.75" customHeight="1" x14ac:dyDescent="0.25">
      <c r="D56" s="428" t="str">
        <f>IF(B32="ja",Q54,"")</f>
        <v/>
      </c>
      <c r="E56" s="428"/>
      <c r="F56" s="428"/>
      <c r="G56" s="428"/>
      <c r="H56" s="428"/>
      <c r="I56" s="428"/>
      <c r="J56" s="428"/>
      <c r="K56" s="428"/>
      <c r="L56" s="428"/>
      <c r="M56" s="428"/>
      <c r="N56" s="428"/>
    </row>
    <row r="57" spans="4:66" x14ac:dyDescent="0.25">
      <c r="D57" s="428"/>
      <c r="E57" s="428"/>
      <c r="F57" s="428"/>
      <c r="G57" s="428"/>
      <c r="H57" s="428"/>
      <c r="I57" s="428"/>
      <c r="J57" s="428"/>
      <c r="K57" s="428"/>
      <c r="L57" s="428"/>
      <c r="M57" s="428"/>
      <c r="N57" s="428"/>
    </row>
    <row r="58" spans="4:66" ht="12.75" customHeight="1" x14ac:dyDescent="0.25">
      <c r="D58" s="428"/>
      <c r="E58" s="428"/>
      <c r="F58" s="428"/>
      <c r="G58" s="428"/>
      <c r="H58" s="428"/>
      <c r="I58" s="428"/>
      <c r="J58" s="428"/>
      <c r="K58" s="428"/>
      <c r="L58" s="428"/>
      <c r="M58" s="428"/>
      <c r="N58" s="428"/>
    </row>
    <row r="59" spans="4:66" x14ac:dyDescent="0.25">
      <c r="D59" s="428"/>
      <c r="E59" s="428"/>
      <c r="F59" s="428"/>
      <c r="G59" s="428"/>
      <c r="H59" s="428"/>
      <c r="I59" s="428"/>
      <c r="J59" s="428"/>
      <c r="K59" s="428"/>
      <c r="L59" s="428"/>
      <c r="M59" s="428"/>
      <c r="N59" s="428"/>
    </row>
    <row r="60" spans="4:66" x14ac:dyDescent="0.25">
      <c r="D60" s="428"/>
      <c r="E60" s="428"/>
      <c r="F60" s="428"/>
      <c r="G60" s="428"/>
      <c r="H60" s="428"/>
      <c r="I60" s="428"/>
      <c r="J60" s="428"/>
      <c r="K60" s="428"/>
      <c r="L60" s="428"/>
      <c r="M60" s="428"/>
      <c r="N60" s="428"/>
    </row>
    <row r="61" spans="4:66" ht="12.75" customHeight="1" x14ac:dyDescent="0.25">
      <c r="D61" s="428"/>
      <c r="E61" s="428"/>
      <c r="F61" s="428"/>
      <c r="G61" s="428"/>
      <c r="H61" s="428"/>
      <c r="I61" s="428"/>
      <c r="J61" s="428"/>
      <c r="K61" s="428"/>
      <c r="L61" s="428"/>
      <c r="M61" s="428"/>
      <c r="N61" s="428"/>
    </row>
    <row r="62" spans="4:66" ht="12.75" customHeight="1" x14ac:dyDescent="0.25">
      <c r="D62" s="428"/>
      <c r="E62" s="428"/>
      <c r="F62" s="428"/>
      <c r="G62" s="428"/>
      <c r="H62" s="428"/>
      <c r="I62" s="428"/>
      <c r="J62" s="428"/>
      <c r="K62" s="428"/>
      <c r="L62" s="428"/>
      <c r="M62" s="428"/>
      <c r="N62" s="428"/>
    </row>
    <row r="63" spans="4:66" x14ac:dyDescent="0.25">
      <c r="D63" s="83"/>
      <c r="E63" s="83"/>
      <c r="F63" s="83"/>
      <c r="G63" s="83"/>
      <c r="H63" s="83"/>
      <c r="I63" s="83"/>
      <c r="J63" s="83"/>
      <c r="K63" s="83"/>
      <c r="L63" s="83"/>
      <c r="M63" s="83"/>
      <c r="N63" s="83"/>
    </row>
    <row r="64" spans="4:66" x14ac:dyDescent="0.25">
      <c r="D64" s="433" t="s">
        <v>130</v>
      </c>
      <c r="E64" s="433"/>
      <c r="F64" s="433"/>
      <c r="G64" s="11"/>
      <c r="H64" s="11"/>
      <c r="I64" s="11"/>
      <c r="J64" s="11"/>
      <c r="K64" s="11"/>
      <c r="L64" s="499" t="str">
        <f>IF(B16="ja","Anhang Rechtsbehelfsbelehrung","")</f>
        <v>Anhang Rechtsbehelfsbelehrung</v>
      </c>
      <c r="M64" s="499"/>
      <c r="N64" s="499"/>
    </row>
    <row r="65" spans="4:14" x14ac:dyDescent="0.25">
      <c r="D65" s="11"/>
      <c r="E65" s="11"/>
      <c r="F65" s="11"/>
      <c r="G65" s="11"/>
      <c r="H65" s="11"/>
      <c r="I65" s="11"/>
      <c r="J65" s="11"/>
      <c r="K65" s="11"/>
      <c r="L65" s="11"/>
      <c r="M65" s="11"/>
      <c r="N65" s="11"/>
    </row>
    <row r="66" spans="4:14" x14ac:dyDescent="0.25">
      <c r="D66" s="434" t="str">
        <f>B9</f>
        <v>[Unterschrift]</v>
      </c>
      <c r="E66" s="434"/>
      <c r="F66" s="434"/>
      <c r="G66" s="434"/>
      <c r="H66" s="434"/>
      <c r="I66" s="434"/>
      <c r="J66" s="434"/>
      <c r="K66" s="434"/>
      <c r="L66" s="90" t="s">
        <v>131</v>
      </c>
      <c r="M66" s="91">
        <f>Anleitung!C1</f>
        <v>43452</v>
      </c>
      <c r="N66" s="86"/>
    </row>
    <row r="68" spans="4:14" x14ac:dyDescent="0.25">
      <c r="D68" s="7" t="s">
        <v>132</v>
      </c>
      <c r="E68" s="7"/>
      <c r="F68" s="7"/>
    </row>
    <row r="69" spans="4:14" x14ac:dyDescent="0.25">
      <c r="K69" s="58"/>
    </row>
    <row r="70" spans="4:14" x14ac:dyDescent="0.25">
      <c r="D70" t="s">
        <v>196</v>
      </c>
      <c r="L70">
        <f>K2</f>
        <v>0</v>
      </c>
    </row>
    <row r="71" spans="4:14" x14ac:dyDescent="0.25">
      <c r="D71" s="11" t="s">
        <v>197</v>
      </c>
      <c r="E71" s="11"/>
      <c r="L71" s="58">
        <f>F19</f>
        <v>0</v>
      </c>
    </row>
    <row r="73" spans="4:14" x14ac:dyDescent="0.25">
      <c r="D73" s="435" t="str">
        <f>D18</f>
        <v>Endabrechnung kindbezogene Förderung nach BayKiBiG: Abrechnungszeitraum 01.09.2018 - 31.12.2018</v>
      </c>
      <c r="E73" s="435"/>
      <c r="F73" s="435"/>
      <c r="G73" s="435"/>
      <c r="H73" s="435"/>
      <c r="I73" s="435"/>
      <c r="J73" s="435"/>
      <c r="K73" s="435"/>
      <c r="L73" s="435"/>
      <c r="M73" s="435"/>
      <c r="N73" s="435"/>
    </row>
    <row r="74" spans="4:14" x14ac:dyDescent="0.25">
      <c r="D74" s="435"/>
      <c r="E74" s="435"/>
      <c r="F74" s="435"/>
      <c r="G74" s="435"/>
      <c r="H74" s="435"/>
      <c r="I74" s="435"/>
      <c r="J74" s="435"/>
      <c r="K74" s="435"/>
      <c r="L74" s="435"/>
      <c r="M74" s="435"/>
      <c r="N74" s="435"/>
    </row>
    <row r="75" spans="4:14" ht="51.75" customHeight="1" x14ac:dyDescent="0.25"/>
    <row r="76" spans="4:14" ht="51.75" customHeight="1" x14ac:dyDescent="0.25"/>
    <row r="77" spans="4:14" ht="51.75" customHeight="1" x14ac:dyDescent="0.25">
      <c r="E77" s="93" t="str">
        <f>IF(F78="","","1.")</f>
        <v/>
      </c>
      <c r="F77" s="429"/>
      <c r="G77" s="430"/>
      <c r="H77" s="430"/>
      <c r="I77" s="430"/>
      <c r="J77" s="430"/>
      <c r="K77" s="430"/>
      <c r="L77" s="430"/>
      <c r="M77" s="431"/>
    </row>
    <row r="78" spans="4:14" ht="51.75" customHeight="1" x14ac:dyDescent="0.25">
      <c r="E78" s="94" t="str">
        <f>IF(F78="","","2.")</f>
        <v/>
      </c>
      <c r="F78" s="429"/>
      <c r="G78" s="430"/>
      <c r="H78" s="430"/>
      <c r="I78" s="430"/>
      <c r="J78" s="430"/>
      <c r="K78" s="430"/>
      <c r="L78" s="430"/>
      <c r="M78" s="431"/>
    </row>
    <row r="79" spans="4:14" ht="66.75" customHeight="1" x14ac:dyDescent="0.25">
      <c r="E79" s="94" t="str">
        <f>IF(F79="","","3.")</f>
        <v/>
      </c>
      <c r="F79" s="429"/>
      <c r="G79" s="430"/>
      <c r="H79" s="430"/>
      <c r="I79" s="430"/>
      <c r="J79" s="430"/>
      <c r="K79" s="430"/>
      <c r="L79" s="430"/>
      <c r="M79" s="431"/>
    </row>
    <row r="80" spans="4:14" x14ac:dyDescent="0.25">
      <c r="E80" s="94" t="str">
        <f>IF(F80="","","4.")</f>
        <v/>
      </c>
      <c r="F80" s="429"/>
      <c r="G80" s="430"/>
      <c r="H80" s="430"/>
      <c r="I80" s="430"/>
      <c r="J80" s="430"/>
      <c r="K80" s="430"/>
      <c r="L80" s="430"/>
      <c r="M80" s="431"/>
    </row>
  </sheetData>
  <sheetProtection password="9FF7" sheet="1" objects="1" scenarios="1"/>
  <mergeCells count="56">
    <mergeCell ref="K8:N8"/>
    <mergeCell ref="A1:B1"/>
    <mergeCell ref="K1:N2"/>
    <mergeCell ref="A3:B3"/>
    <mergeCell ref="K3:N3"/>
    <mergeCell ref="K4:N4"/>
    <mergeCell ref="K6:N6"/>
    <mergeCell ref="D13:I13"/>
    <mergeCell ref="K13:N13"/>
    <mergeCell ref="A21:B21"/>
    <mergeCell ref="A18:B20"/>
    <mergeCell ref="D18:N18"/>
    <mergeCell ref="D19:E19"/>
    <mergeCell ref="F19:G19"/>
    <mergeCell ref="I19:N19"/>
    <mergeCell ref="D9:I10"/>
    <mergeCell ref="K9:N9"/>
    <mergeCell ref="K10:N10"/>
    <mergeCell ref="D11:I11"/>
    <mergeCell ref="K11:N12"/>
    <mergeCell ref="D12:I12"/>
    <mergeCell ref="D38:L38"/>
    <mergeCell ref="D39:L39"/>
    <mergeCell ref="E14:I14"/>
    <mergeCell ref="K14:N17"/>
    <mergeCell ref="D31:L31"/>
    <mergeCell ref="D33:L33"/>
    <mergeCell ref="D36:L36"/>
    <mergeCell ref="D37:L37"/>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45:N45"/>
    <mergeCell ref="J55:L55"/>
    <mergeCell ref="D64:F64"/>
    <mergeCell ref="L64:N64"/>
    <mergeCell ref="F80:M80"/>
    <mergeCell ref="D66:K66"/>
    <mergeCell ref="D73:N74"/>
    <mergeCell ref="F77:M77"/>
    <mergeCell ref="F78:M78"/>
    <mergeCell ref="F79:M79"/>
    <mergeCell ref="D52:L53"/>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GeierE</cp:lastModifiedBy>
  <cp:lastPrinted>2015-10-05T11:51:05Z</cp:lastPrinted>
  <dcterms:created xsi:type="dcterms:W3CDTF">2008-09-24T07:37:05Z</dcterms:created>
  <dcterms:modified xsi:type="dcterms:W3CDTF">2018-12-18T08:07:57Z</dcterms:modified>
</cp:coreProperties>
</file>